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6" yWindow="32766" windowWidth="25820" windowHeight="11020" tabRatio="868" activeTab="0"/>
  </bookViews>
  <sheets>
    <sheet name="Input" sheetId="1" r:id="rId1"/>
    <sheet name="Finals" sheetId="2" r:id="rId2"/>
    <sheet name="Team-Relay" sheetId="3" r:id="rId3"/>
    <sheet name="Team-Endur" sheetId="4" r:id="rId4"/>
    <sheet name="Team-Aussie" sheetId="5" r:id="rId5"/>
    <sheet name="Team-Super" sheetId="6" r:id="rId6"/>
    <sheet name="Team-MTA-Relay" sheetId="7" r:id="rId7"/>
    <sheet name="Team-Trick-Doub" sheetId="8" r:id="rId8"/>
    <sheet name="Team-Acc" sheetId="9" r:id="rId9"/>
    <sheet name="Event(Team-Relay)" sheetId="10" r:id="rId10"/>
    <sheet name="Event(Team-Endur)" sheetId="11" r:id="rId11"/>
    <sheet name="Event(Team-Aussie)" sheetId="12" r:id="rId12"/>
    <sheet name="Event(Team-Super)" sheetId="13" r:id="rId13"/>
    <sheet name="Event(Team-MTA-Relay)" sheetId="14" r:id="rId14"/>
    <sheet name="Event(Team-Trick-Doub)" sheetId="15" r:id="rId15"/>
    <sheet name="Event(Team-Acc)" sheetId="16" r:id="rId16"/>
    <sheet name="Overall-Finals" sheetId="17" r:id="rId17"/>
    <sheet name="Urkunde" sheetId="18" r:id="rId18"/>
    <sheet name="E-Urkunde" sheetId="19" r:id="rId19"/>
    <sheet name="BTB" sheetId="20" r:id="rId20"/>
    <sheet name="CALC" sheetId="21" state="hidden" r:id="rId21"/>
  </sheets>
  <externalReferences>
    <externalReference r:id="rId24"/>
    <externalReference r:id="rId25"/>
  </externalReferences>
  <definedNames>
    <definedName name="_xlnm.Print_Titles" localSheetId="1">'Finals'!$A:$F,'Finals'!$1:$2</definedName>
    <definedName name="_xlnm.Print_Titles" localSheetId="16">'Overall-Finals'!$A:$F,'Overall-Finals'!$1:$2</definedName>
  </definedNames>
  <calcPr fullCalcOnLoad="1"/>
</workbook>
</file>

<file path=xl/sharedStrings.xml><?xml version="1.0" encoding="utf-8"?>
<sst xmlns="http://schemas.openxmlformats.org/spreadsheetml/2006/main" count="591" uniqueCount="76">
  <si>
    <t>Participant</t>
  </si>
  <si>
    <t>Start-Nbr.</t>
  </si>
  <si>
    <t>Score</t>
  </si>
  <si>
    <t>Placing</t>
  </si>
  <si>
    <t>Points</t>
  </si>
  <si>
    <t>F-PL</t>
  </si>
  <si>
    <t>Rank</t>
  </si>
  <si>
    <t>NA</t>
  </si>
  <si>
    <t>CA</t>
  </si>
  <si>
    <t>Start</t>
  </si>
  <si>
    <t>TOTAL</t>
  </si>
  <si>
    <t>Nbr.</t>
  </si>
  <si>
    <t>Team</t>
  </si>
  <si>
    <t>Name</t>
  </si>
  <si>
    <t>Score</t>
  </si>
  <si>
    <t>Team</t>
  </si>
  <si>
    <t>　</t>
  </si>
  <si>
    <t>Team</t>
  </si>
  <si>
    <t>Name</t>
  </si>
  <si>
    <t>Score</t>
  </si>
  <si>
    <t>Team-Endur</t>
  </si>
  <si>
    <t>Team-Trick-Doub</t>
  </si>
  <si>
    <t>Team-Super</t>
  </si>
  <si>
    <t>Team-Aussie</t>
  </si>
  <si>
    <t>Team-Relay</t>
  </si>
  <si>
    <t>Team-Acc</t>
  </si>
  <si>
    <t>Team</t>
  </si>
  <si>
    <t>Points</t>
  </si>
  <si>
    <t>Points</t>
  </si>
  <si>
    <t>Team</t>
  </si>
  <si>
    <t>Name</t>
  </si>
  <si>
    <t>Score</t>
  </si>
  <si>
    <t>Place</t>
  </si>
  <si>
    <t>___________________________</t>
  </si>
  <si>
    <t>__________</t>
  </si>
  <si>
    <t>Organizer</t>
  </si>
  <si>
    <t>Date</t>
  </si>
  <si>
    <t>Participants</t>
  </si>
  <si>
    <t>IFBA   Official</t>
  </si>
  <si>
    <t>Team-MTA-Relay</t>
  </si>
  <si>
    <t>Name</t>
  </si>
  <si>
    <t>Event</t>
  </si>
  <si>
    <t>Team-Endurance</t>
  </si>
  <si>
    <t>Team-Aussie-Round</t>
  </si>
  <si>
    <t>Team-Supercatch</t>
  </si>
  <si>
    <t>Team-Trick-Doubling</t>
  </si>
  <si>
    <t>Team-Accuracy</t>
  </si>
  <si>
    <t xml:space="preserve">  Overall Rank</t>
  </si>
  <si>
    <t xml:space="preserve">Place   </t>
  </si>
  <si>
    <t>IFBA  Official</t>
  </si>
  <si>
    <t>Boomergang</t>
  </si>
  <si>
    <t>3.</t>
  </si>
  <si>
    <t>2.</t>
  </si>
  <si>
    <t>1.</t>
  </si>
  <si>
    <t>6.</t>
  </si>
  <si>
    <t>5.</t>
  </si>
  <si>
    <t>X bones</t>
  </si>
  <si>
    <t>DEU</t>
  </si>
  <si>
    <t>Teams</t>
  </si>
  <si>
    <t>Burning men</t>
  </si>
  <si>
    <t>FRA</t>
  </si>
  <si>
    <t>Œil du taureau</t>
  </si>
  <si>
    <t>BRrangs</t>
  </si>
  <si>
    <t>BRA</t>
  </si>
  <si>
    <t>Boomy's</t>
  </si>
  <si>
    <t>Radline</t>
  </si>
  <si>
    <t>USA</t>
  </si>
  <si>
    <t>Indo</t>
  </si>
  <si>
    <t>IND</t>
  </si>
  <si>
    <t>INT</t>
  </si>
  <si>
    <t>I-Teams</t>
  </si>
  <si>
    <t>Vetus fabulae</t>
  </si>
  <si>
    <t>Vintage rad</t>
  </si>
  <si>
    <t>Rad hot chili peppers</t>
  </si>
  <si>
    <t>Half blood</t>
  </si>
  <si>
    <t>Wind Benders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</si>
</sst>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EUR&quot;\ #,##0_);\(&quot;EUR&quot;\ #,##0\)"/>
    <numFmt numFmtId="175" formatCode="&quot;EUR&quot;\ #,##0_);[Red]\(&quot;EUR&quot;\ #,##0\)"/>
    <numFmt numFmtId="176" formatCode="&quot;EUR&quot;\ #,##0.00_);\(&quot;EUR&quot;\ #,##0.00\)"/>
    <numFmt numFmtId="177" formatCode="&quot;EUR&quot;\ #,##0.00_);[Red]\(&quot;EUR&quot;\ #,##0.00\)"/>
    <numFmt numFmtId="178" formatCode="_(&quot;EUR&quot;\ * #,##0_);_(&quot;EUR&quot;\ * \(#,##0\);_(&quot;EUR&quot;\ * &quot;-&quot;_);_(@_)"/>
    <numFmt numFmtId="179" formatCode="_(&quot;EUR&quot;\ * #,##0.00_);_(&quot;EUR&quot;\ * \(#,##0.00\);_(&quot;EUR&quot;\ * &quot;-&quot;??_);_(@_)"/>
    <numFmt numFmtId="180" formatCode="&quot;\&quot;#,##0;&quot;\&quot;\-#,##0"/>
    <numFmt numFmtId="181" formatCode="&quot;\&quot;#,##0;[Red]&quot;\&quot;\-#,##0"/>
    <numFmt numFmtId="182" formatCode="&quot;\&quot;#,##0.00;&quot;\&quot;\-#,##0.00"/>
    <numFmt numFmtId="183" formatCode="&quot;\&quot;#,##0.00;[Red]&quot;\&quot;\-#,##0.00"/>
    <numFmt numFmtId="184" formatCode="_ &quot;\&quot;* #,##0_ ;_ &quot;\&quot;* \-#,##0_ ;_ &quot;\&quot;* &quot;-&quot;_ ;_ @_ "/>
    <numFmt numFmtId="185" formatCode="_ * #,##0_ ;_ * \-#,##0_ ;_ * &quot;-&quot;_ ;_ @_ "/>
    <numFmt numFmtId="186" formatCode="_ &quot;\&quot;* #,##0.00_ ;_ &quot;\&quot;* \-#,##0.00_ ;_ &quot;\&quot;* &quot;-&quot;??_ ;_ @_ "/>
    <numFmt numFmtId="187" formatCode="_ * #,##0.00_ ;_ * \-#,##0.00_ ;_ * &quot;-&quot;??_ ;_ @_ 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&quot;｣&quot;#,##0;\-&quot;｣&quot;#,##0"/>
    <numFmt numFmtId="201" formatCode="&quot;｣&quot;#,##0;[Red]\-&quot;｣&quot;#,##0"/>
    <numFmt numFmtId="202" formatCode="&quot;｣&quot;#,##0.00;\-&quot;｣&quot;#,##0.00"/>
    <numFmt numFmtId="203" formatCode="&quot;｣&quot;#,##0.00;[Red]\-&quot;｣&quot;#,##0.00"/>
    <numFmt numFmtId="204" formatCode="_-&quot;｣&quot;* #,##0_-;\-&quot;｣&quot;* #,##0_-;_-&quot;｣&quot;* &quot;-&quot;_-;_-@_-"/>
    <numFmt numFmtId="205" formatCode="_-&quot;｣&quot;* #,##0.00_-;\-&quot;｣&quot;* #,##0.00_-;_-&quot;｣&quot;* &quot;-&quot;??_-;_-@_-"/>
    <numFmt numFmtId="206" formatCode="0.000%"/>
    <numFmt numFmtId="207" formatCode="dd/mmm/yyyy"/>
    <numFmt numFmtId="208" formatCode="dd/\ mmm\ \ yyyy"/>
    <numFmt numFmtId="209" formatCode="dd/\ mmmm\ \ yyyy"/>
  </numFmts>
  <fonts count="81">
    <font>
      <sz val="11"/>
      <name val="ＭＳ Ｐゴシック"/>
      <family val="0"/>
    </font>
    <font>
      <sz val="10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1"/>
      <name val="ＭＳ Ｐゴシック"/>
      <family val="0"/>
    </font>
    <font>
      <sz val="10"/>
      <name val="ＭＳ Ｐゴシック"/>
      <family val="3"/>
    </font>
    <font>
      <sz val="64"/>
      <name val="Algerian"/>
      <family val="2"/>
    </font>
    <font>
      <i/>
      <sz val="30"/>
      <name val="Brush Script MT"/>
      <family val="2"/>
    </font>
    <font>
      <b/>
      <i/>
      <sz val="14"/>
      <name val="Brush Script MT"/>
      <family val="2"/>
    </font>
    <font>
      <b/>
      <i/>
      <sz val="18"/>
      <name val="Brush Script MT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Desdemona"/>
      <family val="2"/>
    </font>
    <font>
      <b/>
      <i/>
      <sz val="22"/>
      <name val="Brush Script MT"/>
      <family val="2"/>
    </font>
    <font>
      <b/>
      <sz val="16"/>
      <name val="Times New Roman"/>
      <family val="1"/>
    </font>
    <font>
      <b/>
      <sz val="36"/>
      <name val="Desdemon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8"/>
      <name val="ＭＳ Ｐゴシック"/>
      <family val="0"/>
    </font>
    <font>
      <b/>
      <sz val="9"/>
      <name val="ＭＳ Ｐゴシック"/>
      <family val="0"/>
    </font>
    <font>
      <i/>
      <sz val="22"/>
      <name val="Brush Script MT"/>
      <family val="4"/>
    </font>
    <font>
      <sz val="14"/>
      <name val="Times New Roman"/>
      <family val="1"/>
    </font>
    <font>
      <b/>
      <sz val="16"/>
      <name val="Desdemona"/>
      <family val="5"/>
    </font>
    <font>
      <sz val="16"/>
      <name val="Desdemona"/>
      <family val="5"/>
    </font>
    <font>
      <b/>
      <sz val="8"/>
      <name val="Desdemona"/>
      <family val="5"/>
    </font>
    <font>
      <b/>
      <sz val="28"/>
      <name val="Desdemona"/>
      <family val="0"/>
    </font>
    <font>
      <b/>
      <i/>
      <sz val="40"/>
      <name val="Brush Script MT"/>
      <family val="4"/>
    </font>
    <font>
      <b/>
      <i/>
      <sz val="48"/>
      <name val="Brush Script MT"/>
      <family val="2"/>
    </font>
    <font>
      <b/>
      <sz val="26"/>
      <name val="Desdemona"/>
      <family val="2"/>
    </font>
    <font>
      <b/>
      <sz val="8"/>
      <name val="ＭＳ Ｐゴシック"/>
      <family val="0"/>
    </font>
    <font>
      <sz val="10"/>
      <color indexed="8"/>
      <name val="Arial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b/>
      <i/>
      <sz val="14"/>
      <color indexed="9"/>
      <name val="Brush Script MT"/>
      <family val="4"/>
    </font>
    <font>
      <b/>
      <sz val="8"/>
      <color indexed="9"/>
      <name val="Desdemona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24"/>
      <color indexed="8"/>
      <name val="Brush Script MT"/>
      <family val="0"/>
    </font>
    <font>
      <i/>
      <sz val="24"/>
      <color indexed="27"/>
      <name val="Brush Script MT"/>
      <family val="0"/>
    </font>
    <font>
      <b/>
      <i/>
      <sz val="12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ＭＳ Ｐゴシック"/>
      <family val="0"/>
    </font>
    <font>
      <u val="single"/>
      <sz val="11"/>
      <color theme="11"/>
      <name val="ＭＳ Ｐゴシック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0" borderId="2" applyNumberFormat="0" applyFill="0" applyAlignment="0" applyProtection="0"/>
    <xf numFmtId="0" fontId="0" fillId="27" borderId="3" applyNumberFormat="0" applyFont="0" applyAlignment="0" applyProtection="0"/>
    <xf numFmtId="0" fontId="67" fillId="28" borderId="1" applyNumberFormat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14">
    <xf numFmtId="0" fontId="0" fillId="0" borderId="0" xfId="0" applyAlignment="1">
      <alignment vertical="center"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4" applyFont="1" applyAlignment="1">
      <alignment/>
      <protection/>
    </xf>
    <xf numFmtId="0" fontId="1" fillId="0" borderId="0" xfId="64" applyFont="1" applyAlignment="1">
      <alignment vertical="center"/>
      <protection/>
    </xf>
    <xf numFmtId="0" fontId="1" fillId="0" borderId="0" xfId="64" applyFont="1" applyAlignment="1">
      <alignment horizontal="center" vertical="center"/>
      <protection/>
    </xf>
    <xf numFmtId="0" fontId="1" fillId="0" borderId="0" xfId="64">
      <alignment/>
      <protection/>
    </xf>
    <xf numFmtId="0" fontId="1" fillId="0" borderId="0" xfId="64" applyAlignment="1">
      <alignment horizontal="center"/>
      <protection/>
    </xf>
    <xf numFmtId="0" fontId="1" fillId="0" borderId="0" xfId="64" applyAlignment="1">
      <alignment/>
      <protection/>
    </xf>
    <xf numFmtId="0" fontId="1" fillId="0" borderId="0" xfId="64" applyAlignment="1">
      <alignment vertical="center"/>
      <protection/>
    </xf>
    <xf numFmtId="0" fontId="1" fillId="0" borderId="0" xfId="64" applyAlignment="1">
      <alignment horizontal="center" vertical="center"/>
      <protection/>
    </xf>
    <xf numFmtId="0" fontId="3" fillId="0" borderId="0" xfId="64" applyFont="1" applyAlignment="1">
      <alignment horizontal="center"/>
      <protection/>
    </xf>
    <xf numFmtId="0" fontId="1" fillId="0" borderId="0" xfId="64" applyFont="1" applyAlignment="1">
      <alignment horizontal="center"/>
      <protection/>
    </xf>
    <xf numFmtId="0" fontId="5" fillId="0" borderId="0" xfId="64" applyFont="1" applyAlignment="1">
      <alignment horizontal="center" vertical="center"/>
      <protection/>
    </xf>
    <xf numFmtId="0" fontId="1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1" fillId="33" borderId="0" xfId="64" applyFill="1">
      <alignment/>
      <protection/>
    </xf>
    <xf numFmtId="0" fontId="7" fillId="0" borderId="0" xfId="64" applyFont="1" applyAlignment="1">
      <alignment horizontal="center" wrapText="1"/>
      <protection/>
    </xf>
    <xf numFmtId="0" fontId="7" fillId="0" borderId="0" xfId="64" applyFont="1" applyAlignment="1">
      <alignment horizontal="center" vertical="center" wrapText="1"/>
      <protection/>
    </xf>
    <xf numFmtId="0" fontId="7" fillId="0" borderId="0" xfId="64" applyFont="1" applyAlignment="1">
      <alignment horizontal="center" vertical="top" wrapText="1"/>
      <protection/>
    </xf>
    <xf numFmtId="0" fontId="5" fillId="0" borderId="1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64" applyFont="1">
      <alignment/>
      <protection/>
    </xf>
    <xf numFmtId="0" fontId="1" fillId="0" borderId="0" xfId="65">
      <alignment/>
      <protection/>
    </xf>
    <xf numFmtId="0" fontId="1" fillId="0" borderId="0" xfId="65" applyFont="1" applyBorder="1">
      <alignment/>
      <protection/>
    </xf>
    <xf numFmtId="49" fontId="1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/>
    </xf>
    <xf numFmtId="207" fontId="12" fillId="0" borderId="0" xfId="0" applyNumberFormat="1" applyFon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49" fontId="15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Continuous" vertical="top" wrapText="1"/>
    </xf>
    <xf numFmtId="49" fontId="18" fillId="0" borderId="0" xfId="0" applyNumberFormat="1" applyFont="1" applyAlignment="1">
      <alignment horizontal="centerContinuous" vertical="center" wrapText="1"/>
    </xf>
    <xf numFmtId="49" fontId="19" fillId="0" borderId="0" xfId="0" applyNumberFormat="1" applyFont="1" applyAlignment="1">
      <alignment/>
    </xf>
    <xf numFmtId="49" fontId="18" fillId="0" borderId="0" xfId="0" applyNumberFormat="1" applyFont="1" applyAlignment="1">
      <alignment horizontal="centerContinuous" vertical="top" wrapText="1"/>
    </xf>
    <xf numFmtId="49" fontId="0" fillId="0" borderId="0" xfId="0" applyNumberFormat="1" applyFont="1" applyAlignment="1">
      <alignment vertical="center"/>
    </xf>
    <xf numFmtId="0" fontId="21" fillId="0" borderId="0" xfId="64" applyFont="1" applyFill="1">
      <alignment/>
      <protection/>
    </xf>
    <xf numFmtId="49" fontId="24" fillId="0" borderId="0" xfId="0" applyNumberFormat="1" applyFont="1" applyAlignment="1">
      <alignment horizontal="centerContinuous" vertical="top" wrapText="1"/>
    </xf>
    <xf numFmtId="49" fontId="25" fillId="0" borderId="0" xfId="0" applyNumberFormat="1" applyFont="1" applyAlignment="1">
      <alignment horizontal="centerContinuous" vertical="center" wrapText="1"/>
    </xf>
    <xf numFmtId="49" fontId="26" fillId="0" borderId="0" xfId="0" applyNumberFormat="1" applyFont="1" applyAlignment="1">
      <alignment vertical="top"/>
    </xf>
    <xf numFmtId="49" fontId="27" fillId="0" borderId="0" xfId="0" applyNumberFormat="1" applyFont="1" applyAlignment="1">
      <alignment horizontal="centerContinuous" vertical="top"/>
    </xf>
    <xf numFmtId="49" fontId="1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49" fontId="30" fillId="0" borderId="11" xfId="0" applyNumberFormat="1" applyFont="1" applyBorder="1" applyAlignment="1">
      <alignment horizontal="center"/>
    </xf>
    <xf numFmtId="49" fontId="25" fillId="0" borderId="0" xfId="0" applyNumberFormat="1" applyFont="1" applyAlignment="1">
      <alignment horizontal="centerContinuous" vertical="top" wrapText="1"/>
    </xf>
    <xf numFmtId="49" fontId="3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/>
    </xf>
    <xf numFmtId="207" fontId="12" fillId="0" borderId="0" xfId="0" applyNumberFormat="1" applyFon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49" fontId="15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"/>
    </xf>
    <xf numFmtId="49" fontId="0" fillId="0" borderId="12" xfId="0" applyNumberFormat="1" applyFont="1" applyBorder="1" applyAlignment="1">
      <alignment vertical="center"/>
    </xf>
    <xf numFmtId="49" fontId="11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horizontal="right"/>
    </xf>
    <xf numFmtId="49" fontId="19" fillId="0" borderId="0" xfId="0" applyNumberFormat="1" applyFont="1" applyAlignment="1">
      <alignment horizontal="center"/>
    </xf>
    <xf numFmtId="49" fontId="0" fillId="0" borderId="0" xfId="0" applyNumberFormat="1" applyFont="1" applyAlignment="1">
      <alignment vertical="center"/>
    </xf>
    <xf numFmtId="49" fontId="11" fillId="0" borderId="0" xfId="0" applyNumberFormat="1" applyFont="1" applyBorder="1" applyAlignment="1">
      <alignment horizontal="centerContinuous" vertical="center"/>
    </xf>
    <xf numFmtId="49" fontId="32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64" applyFont="1" applyBorder="1">
      <alignment/>
      <protection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 applyProtection="1">
      <alignment vertical="center"/>
      <protection locked="0"/>
    </xf>
    <xf numFmtId="49" fontId="10" fillId="0" borderId="0" xfId="0" applyNumberFormat="1" applyFont="1" applyAlignment="1">
      <alignment horizontal="center"/>
    </xf>
    <xf numFmtId="49" fontId="0" fillId="0" borderId="12" xfId="0" applyNumberFormat="1" applyBorder="1" applyAlignment="1">
      <alignment vertical="center"/>
    </xf>
    <xf numFmtId="49" fontId="11" fillId="0" borderId="12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centerContinuous" vertical="top"/>
    </xf>
    <xf numFmtId="49" fontId="26" fillId="0" borderId="0" xfId="0" applyNumberFormat="1" applyFont="1" applyAlignment="1">
      <alignment horizontal="center" vertical="top"/>
    </xf>
    <xf numFmtId="0" fontId="35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left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/>
    </xf>
    <xf numFmtId="49" fontId="29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center"/>
    </xf>
    <xf numFmtId="0" fontId="36" fillId="0" borderId="0" xfId="0" applyNumberFormat="1" applyFont="1" applyAlignment="1">
      <alignment horizontal="left"/>
    </xf>
    <xf numFmtId="49" fontId="21" fillId="0" borderId="0" xfId="0" applyNumberFormat="1" applyFont="1" applyAlignment="1">
      <alignment vertical="center"/>
    </xf>
    <xf numFmtId="49" fontId="37" fillId="0" borderId="0" xfId="0" applyNumberFormat="1" applyFont="1" applyAlignment="1">
      <alignment horizontal="right"/>
    </xf>
    <xf numFmtId="49" fontId="38" fillId="0" borderId="0" xfId="0" applyNumberFormat="1" applyFont="1" applyAlignment="1">
      <alignment horizontal="left"/>
    </xf>
    <xf numFmtId="49" fontId="37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52" applyAlignment="1">
      <alignment horizontal="center"/>
      <protection/>
    </xf>
    <xf numFmtId="0" fontId="34" fillId="34" borderId="13" xfId="0" applyFont="1" applyFill="1" applyBorder="1" applyAlignment="1" applyProtection="1">
      <alignment/>
      <protection locked="0"/>
    </xf>
    <xf numFmtId="0" fontId="0" fillId="0" borderId="0" xfId="52">
      <alignment vertical="center"/>
      <protection/>
    </xf>
    <xf numFmtId="0" fontId="5" fillId="0" borderId="1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  <cellStyle name="標準_BTA" xfId="64"/>
    <cellStyle name="標準_BTA_CC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0</xdr:row>
      <xdr:rowOff>28575</xdr:rowOff>
    </xdr:from>
    <xdr:to>
      <xdr:col>8</xdr:col>
      <xdr:colOff>609600</xdr:colOff>
      <xdr:row>0</xdr:row>
      <xdr:rowOff>476250</xdr:rowOff>
    </xdr:to>
    <xdr:sp>
      <xdr:nvSpPr>
        <xdr:cNvPr id="1" name="テキスト 7"/>
        <xdr:cNvSpPr txBox="1">
          <a:spLocks noChangeArrowheads="1"/>
        </xdr:cNvSpPr>
      </xdr:nvSpPr>
      <xdr:spPr>
        <a:xfrm>
          <a:off x="1076325" y="28575"/>
          <a:ext cx="4772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82296" rIns="64008" bIns="0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Many Happy Returns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19050</xdr:rowOff>
    </xdr:from>
    <xdr:to>
      <xdr:col>1</xdr:col>
      <xdr:colOff>581025</xdr:colOff>
      <xdr:row>0</xdr:row>
      <xdr:rowOff>495300</xdr:rowOff>
    </xdr:to>
    <xdr:grpSp>
      <xdr:nvGrpSpPr>
        <xdr:cNvPr id="2" name="Group 2"/>
        <xdr:cNvGrpSpPr>
          <a:grpSpLocks/>
        </xdr:cNvGrpSpPr>
      </xdr:nvGrpSpPr>
      <xdr:grpSpPr>
        <a:xfrm>
          <a:off x="9525" y="19050"/>
          <a:ext cx="1019175" cy="476250"/>
          <a:chOff x="-2471" y="-1667"/>
          <a:chExt cx="12519" cy="21216"/>
        </a:xfrm>
        <a:solidFill>
          <a:srgbClr val="FFFFFF"/>
        </a:solidFill>
      </xdr:grpSpPr>
      <xdr:sp macro="[1]!ControlPanel">
        <xdr:nvSpPr>
          <xdr:cNvPr id="4" name="テキスト 3"/>
          <xdr:cNvSpPr txBox="1">
            <a:spLocks noChangeArrowheads="1"/>
          </xdr:cNvSpPr>
        </xdr:nvSpPr>
        <xdr:spPr>
          <a:xfrm>
            <a:off x="2943" y="1160"/>
            <a:ext cx="6598" cy="161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36576" rIns="45720" bIns="36576" anchor="ctr"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Start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(Ctrl+B)</a:t>
            </a:r>
          </a:p>
        </xdr:txBody>
      </xdr:sp>
      <xdr:pic macro="[1]!ControlPanel">
        <xdr:nvPicPr>
          <xdr:cNvPr id="5" name="ピクチャ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2002" y="-421"/>
            <a:ext cx="5968" cy="17471"/>
          </a:xfrm>
          <a:prstGeom prst="rect">
            <a:avLst/>
          </a:prstGeom>
          <a:solidFill>
            <a:srgbClr val="FFFFFF"/>
          </a:solidFill>
          <a:ln w="1" cmpd="sng">
            <a:solidFill>
              <a:srgbClr val="C0C0C0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</xdr:col>
      <xdr:colOff>600075</xdr:colOff>
      <xdr:row>0</xdr:row>
      <xdr:rowOff>19050</xdr:rowOff>
    </xdr:from>
    <xdr:to>
      <xdr:col>8</xdr:col>
      <xdr:colOff>581025</xdr:colOff>
      <xdr:row>0</xdr:row>
      <xdr:rowOff>457200</xdr:rowOff>
    </xdr:to>
    <xdr:sp>
      <xdr:nvSpPr>
        <xdr:cNvPr id="6" name="テキスト 5"/>
        <xdr:cNvSpPr txBox="1">
          <a:spLocks noChangeArrowheads="1"/>
        </xdr:cNvSpPr>
      </xdr:nvSpPr>
      <xdr:spPr>
        <a:xfrm>
          <a:off x="1047750" y="19050"/>
          <a:ext cx="47720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82296" rIns="64008" bIns="0"/>
        <a:p>
          <a:pPr algn="ctr">
            <a:defRPr/>
          </a:pPr>
          <a:r>
            <a:rPr lang="en-US" cap="none" sz="2400" b="0" i="1" u="none" baseline="0">
              <a:solidFill>
                <a:srgbClr val="CCFFFF"/>
              </a:solidFill>
            </a:rPr>
            <a:t>Many Happy Returns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TA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xxx-WBC-2022-Team-Overall-Fina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Finals"/>
      <sheetName val="D1"/>
      <sheetName val="CALC"/>
      <sheetName val="Setup"/>
      <sheetName val="Helps"/>
      <sheetName val="Module1"/>
      <sheetName val="Module2"/>
      <sheetName val="Module3"/>
      <sheetName val="Module4"/>
      <sheetName val="CP_Box"/>
      <sheetName val="REG_Box"/>
      <sheetName val="TD_Box"/>
      <sheetName val="DD_Box"/>
      <sheetName val="IN_Box"/>
      <sheetName val="OUT_Box"/>
      <sheetName val="SET_Box"/>
      <sheetName val="TIE_Box"/>
      <sheetName val="BTA"/>
    </sheetNames>
    <definedNames>
      <definedName name="ControlPanel"/>
      <definedName name="Go_Inpu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Finals"/>
      <sheetName val="Team-Relay"/>
      <sheetName val="Team-Endur"/>
      <sheetName val="Team-Aussie"/>
      <sheetName val="Team-Super"/>
      <sheetName val="Team-MTA-Relay"/>
      <sheetName val="Team-Trick-Doub"/>
      <sheetName val="Team-Acc"/>
      <sheetName val="Event(Team-Relay)"/>
      <sheetName val="Event(Team-Endur)"/>
      <sheetName val="Event(Team-Aussie)"/>
      <sheetName val="Event(Team-Super)"/>
      <sheetName val="Event(Team-MTA-Relay)"/>
      <sheetName val="Event(Team-Trick-Doub)"/>
      <sheetName val="Event(Team-Acc)"/>
      <sheetName val="Overall-Finals"/>
      <sheetName val="Urkunde"/>
      <sheetName val="E-Urkunde"/>
      <sheetName val="BTB"/>
      <sheetName val="CALC"/>
    </sheetNames>
    <sheetDataSet>
      <sheetData sheetId="0">
        <row r="2">
          <cell r="A2" t="str">
            <v>Start-Nbr.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4"/>
  <sheetViews>
    <sheetView tabSelected="1" zoomScale="90" zoomScaleNormal="9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0.00390625" defaultRowHeight="13.5"/>
  <cols>
    <col min="1" max="1" width="5.875" style="7" customWidth="1"/>
    <col min="2" max="2" width="18.125" style="7" customWidth="1"/>
    <col min="3" max="4" width="2.375" style="7" customWidth="1"/>
    <col min="5" max="16384" width="10.00390625" style="7" customWidth="1"/>
  </cols>
  <sheetData>
    <row r="1" spans="1:17" ht="39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45" t="b">
        <v>0</v>
      </c>
      <c r="P1" s="45">
        <v>1</v>
      </c>
      <c r="Q1" s="45">
        <v>1</v>
      </c>
    </row>
    <row r="2" spans="1:14" ht="24.75" customHeight="1">
      <c r="A2" s="18" t="s">
        <v>1</v>
      </c>
      <c r="B2" s="19" t="s">
        <v>37</v>
      </c>
      <c r="C2" s="18" t="s">
        <v>7</v>
      </c>
      <c r="D2" s="18" t="s">
        <v>8</v>
      </c>
      <c r="E2" s="20" t="s">
        <v>24</v>
      </c>
      <c r="F2" s="20" t="s">
        <v>20</v>
      </c>
      <c r="G2" s="20" t="s">
        <v>23</v>
      </c>
      <c r="H2" s="20" t="s">
        <v>22</v>
      </c>
      <c r="I2" s="20" t="s">
        <v>39</v>
      </c>
      <c r="J2" s="20" t="s">
        <v>21</v>
      </c>
      <c r="K2" s="20" t="s">
        <v>25</v>
      </c>
      <c r="L2" s="15"/>
      <c r="M2" s="20"/>
      <c r="N2" s="20"/>
    </row>
    <row r="3" spans="1:17" ht="13.5">
      <c r="A3" s="106">
        <v>1</v>
      </c>
      <c r="B3" s="107" t="s">
        <v>56</v>
      </c>
      <c r="C3" s="108" t="s">
        <v>57</v>
      </c>
      <c r="D3" s="108" t="s">
        <v>58</v>
      </c>
      <c r="E3">
        <f>6+10+6</f>
        <v>22</v>
      </c>
      <c r="F3">
        <f>7+7.5+7</f>
        <v>21.5</v>
      </c>
      <c r="G3">
        <f>5+8</f>
        <v>13</v>
      </c>
      <c r="H3">
        <f>12+4</f>
        <v>16</v>
      </c>
      <c r="I3">
        <v>5</v>
      </c>
      <c r="J3">
        <f>10+9</f>
        <v>19</v>
      </c>
      <c r="K3">
        <v>8</v>
      </c>
      <c r="P3"/>
      <c r="Q3"/>
    </row>
    <row r="4" spans="1:17" ht="13.5">
      <c r="A4" s="106">
        <v>2</v>
      </c>
      <c r="B4" s="107" t="s">
        <v>59</v>
      </c>
      <c r="C4" s="108" t="s">
        <v>60</v>
      </c>
      <c r="D4" s="108" t="s">
        <v>58</v>
      </c>
      <c r="E4">
        <f>3+2+3</f>
        <v>8</v>
      </c>
      <c r="F4">
        <f>3+3.5+4.5</f>
        <v>11</v>
      </c>
      <c r="G4">
        <f>3+2</f>
        <v>5</v>
      </c>
      <c r="H4">
        <f>5+5</f>
        <v>10</v>
      </c>
      <c r="I4">
        <v>2</v>
      </c>
      <c r="J4">
        <f>4+3</f>
        <v>7</v>
      </c>
      <c r="K4">
        <v>2.5</v>
      </c>
      <c r="P4"/>
      <c r="Q4"/>
    </row>
    <row r="5" spans="1:17" ht="13.5">
      <c r="A5" s="106">
        <v>3</v>
      </c>
      <c r="B5" s="107" t="s">
        <v>61</v>
      </c>
      <c r="C5" s="108" t="s">
        <v>60</v>
      </c>
      <c r="D5" s="108" t="s">
        <v>58</v>
      </c>
      <c r="E5">
        <f>8+7+8</f>
        <v>23</v>
      </c>
      <c r="F5">
        <f>12+11+9</f>
        <v>32</v>
      </c>
      <c r="G5">
        <f>8+11</f>
        <v>19</v>
      </c>
      <c r="H5">
        <f>11+6</f>
        <v>17</v>
      </c>
      <c r="I5">
        <v>11</v>
      </c>
      <c r="J5">
        <f>11+12</f>
        <v>23</v>
      </c>
      <c r="K5">
        <v>11</v>
      </c>
      <c r="P5"/>
      <c r="Q5"/>
    </row>
    <row r="6" spans="1:17" ht="13.5">
      <c r="A6" s="106">
        <v>4</v>
      </c>
      <c r="B6" s="107" t="s">
        <v>62</v>
      </c>
      <c r="C6" s="108" t="s">
        <v>63</v>
      </c>
      <c r="D6" s="108" t="s">
        <v>58</v>
      </c>
      <c r="E6">
        <f>4+3+7</f>
        <v>14</v>
      </c>
      <c r="F6">
        <f>3+3.5+6</f>
        <v>12.5</v>
      </c>
      <c r="G6">
        <f>6+3</f>
        <v>9</v>
      </c>
      <c r="H6">
        <f>3+9</f>
        <v>12</v>
      </c>
      <c r="I6">
        <v>3</v>
      </c>
      <c r="J6">
        <f>3+2</f>
        <v>5</v>
      </c>
      <c r="K6">
        <v>4</v>
      </c>
      <c r="P6"/>
      <c r="Q6"/>
    </row>
    <row r="7" spans="1:17" ht="13.5">
      <c r="A7" s="106">
        <v>5</v>
      </c>
      <c r="B7" s="107" t="s">
        <v>64</v>
      </c>
      <c r="C7" s="108" t="s">
        <v>60</v>
      </c>
      <c r="D7" s="108" t="s">
        <v>58</v>
      </c>
      <c r="E7">
        <f>13+9+13</f>
        <v>35</v>
      </c>
      <c r="F7">
        <f>10.5+12+12</f>
        <v>34.5</v>
      </c>
      <c r="G7">
        <f>12+12</f>
        <v>24</v>
      </c>
      <c r="H7">
        <f>10+13</f>
        <v>23</v>
      </c>
      <c r="I7">
        <v>10</v>
      </c>
      <c r="J7">
        <f>12+11</f>
        <v>23</v>
      </c>
      <c r="K7">
        <v>10</v>
      </c>
      <c r="P7"/>
      <c r="Q7"/>
    </row>
    <row r="8" spans="1:17" ht="13.5">
      <c r="A8" s="106">
        <v>6</v>
      </c>
      <c r="B8" s="107" t="s">
        <v>65</v>
      </c>
      <c r="C8" s="108" t="s">
        <v>66</v>
      </c>
      <c r="D8" s="108" t="s">
        <v>58</v>
      </c>
      <c r="E8">
        <f>1+1+2</f>
        <v>4</v>
      </c>
      <c r="F8">
        <f>5+2+2</f>
        <v>9</v>
      </c>
      <c r="G8">
        <f>1+5</f>
        <v>6</v>
      </c>
      <c r="H8">
        <f>2+3</f>
        <v>5</v>
      </c>
      <c r="I8">
        <v>4</v>
      </c>
      <c r="J8">
        <f>1+4</f>
        <v>5</v>
      </c>
      <c r="K8">
        <v>1</v>
      </c>
      <c r="P8"/>
      <c r="Q8"/>
    </row>
    <row r="9" spans="1:17" ht="13.5">
      <c r="A9" s="106">
        <v>7</v>
      </c>
      <c r="B9" s="107" t="s">
        <v>67</v>
      </c>
      <c r="C9" s="108" t="s">
        <v>68</v>
      </c>
      <c r="D9" s="108" t="s">
        <v>58</v>
      </c>
      <c r="E9">
        <f>9+13+9</f>
        <v>31</v>
      </c>
      <c r="F9">
        <f>9+7.5+3</f>
        <v>19.5</v>
      </c>
      <c r="G9">
        <f>10+9</f>
        <v>19</v>
      </c>
      <c r="H9">
        <f>7+2</f>
        <v>9</v>
      </c>
      <c r="I9">
        <v>7</v>
      </c>
      <c r="J9">
        <f>5+6</f>
        <v>11</v>
      </c>
      <c r="K9">
        <v>7</v>
      </c>
      <c r="P9"/>
      <c r="Q9"/>
    </row>
    <row r="10" spans="1:17" ht="13.5">
      <c r="A10" s="106">
        <v>8</v>
      </c>
      <c r="B10" s="107" t="s">
        <v>50</v>
      </c>
      <c r="C10" s="108" t="s">
        <v>69</v>
      </c>
      <c r="D10" s="108" t="s">
        <v>70</v>
      </c>
      <c r="E10">
        <f>7+5+4</f>
        <v>16</v>
      </c>
      <c r="F10">
        <f>1+1+1</f>
        <v>3</v>
      </c>
      <c r="G10">
        <f>2+1</f>
        <v>3</v>
      </c>
      <c r="H10">
        <f>1+1</f>
        <v>2</v>
      </c>
      <c r="I10">
        <v>1</v>
      </c>
      <c r="J10">
        <f>2+1</f>
        <v>3</v>
      </c>
      <c r="K10">
        <v>2.5</v>
      </c>
      <c r="P10"/>
      <c r="Q10"/>
    </row>
    <row r="11" spans="1:17" ht="13.5">
      <c r="A11" s="106">
        <v>9</v>
      </c>
      <c r="B11" s="107" t="s">
        <v>71</v>
      </c>
      <c r="C11" s="108" t="s">
        <v>69</v>
      </c>
      <c r="D11" s="108" t="s">
        <v>70</v>
      </c>
      <c r="E11">
        <f>10+11+11</f>
        <v>32</v>
      </c>
      <c r="F11">
        <f>6+10+11</f>
        <v>27</v>
      </c>
      <c r="G11">
        <f>9+7</f>
        <v>16</v>
      </c>
      <c r="H11">
        <f>8+12</f>
        <v>20</v>
      </c>
      <c r="I11">
        <v>13</v>
      </c>
      <c r="J11">
        <f>7+7</f>
        <v>14</v>
      </c>
      <c r="K11">
        <v>9</v>
      </c>
      <c r="P11"/>
      <c r="Q11"/>
    </row>
    <row r="12" spans="1:17" ht="13.5">
      <c r="A12" s="106">
        <v>10</v>
      </c>
      <c r="B12" s="107" t="s">
        <v>72</v>
      </c>
      <c r="C12" s="108" t="s">
        <v>66</v>
      </c>
      <c r="D12" s="108" t="s">
        <v>58</v>
      </c>
      <c r="E12">
        <f>5+6+5</f>
        <v>16</v>
      </c>
      <c r="F12">
        <f>3+5.5+4.5</f>
        <v>13</v>
      </c>
      <c r="G12">
        <f>4+4</f>
        <v>8</v>
      </c>
      <c r="H12">
        <f>6+7</f>
        <v>13</v>
      </c>
      <c r="I12">
        <v>6</v>
      </c>
      <c r="J12">
        <f>8+5</f>
        <v>13</v>
      </c>
      <c r="K12">
        <v>5</v>
      </c>
      <c r="P12"/>
      <c r="Q12"/>
    </row>
    <row r="13" spans="1:17" ht="13.5">
      <c r="A13" s="106">
        <v>11</v>
      </c>
      <c r="B13" s="107" t="s">
        <v>73</v>
      </c>
      <c r="C13" s="108" t="s">
        <v>57</v>
      </c>
      <c r="D13" s="108" t="s">
        <v>58</v>
      </c>
      <c r="E13">
        <f>11+8+10</f>
        <v>29</v>
      </c>
      <c r="F13">
        <f>10.5+9+10</f>
        <v>29.5</v>
      </c>
      <c r="G13">
        <f>11+6</f>
        <v>17</v>
      </c>
      <c r="H13">
        <f>9+8</f>
        <v>17</v>
      </c>
      <c r="I13">
        <v>9</v>
      </c>
      <c r="J13">
        <f>9+10</f>
        <v>19</v>
      </c>
      <c r="K13">
        <v>12</v>
      </c>
      <c r="P13"/>
      <c r="Q13"/>
    </row>
    <row r="14" spans="1:17" ht="13.5">
      <c r="A14" s="106">
        <v>12</v>
      </c>
      <c r="B14" s="107" t="s">
        <v>74</v>
      </c>
      <c r="C14" s="108" t="s">
        <v>60</v>
      </c>
      <c r="D14" s="108" t="s">
        <v>58</v>
      </c>
      <c r="E14">
        <f>2+4+1</f>
        <v>7</v>
      </c>
      <c r="F14">
        <f>8+5.5+8</f>
        <v>21.5</v>
      </c>
      <c r="G14">
        <f>7+10</f>
        <v>17</v>
      </c>
      <c r="H14">
        <f>4+10.5</f>
        <v>14.5</v>
      </c>
      <c r="I14">
        <v>8</v>
      </c>
      <c r="J14">
        <f>6+8</f>
        <v>14</v>
      </c>
      <c r="K14">
        <v>6</v>
      </c>
      <c r="P14"/>
      <c r="Q14"/>
    </row>
    <row r="15" spans="1:17" ht="13.5">
      <c r="A15" s="106">
        <v>13</v>
      </c>
      <c r="B15" s="107" t="s">
        <v>75</v>
      </c>
      <c r="C15" s="108" t="s">
        <v>66</v>
      </c>
      <c r="D15" s="108" t="s">
        <v>58</v>
      </c>
      <c r="E15">
        <f>12+12+12</f>
        <v>36</v>
      </c>
      <c r="F15">
        <f>13+13+13</f>
        <v>39</v>
      </c>
      <c r="G15">
        <f>13+13</f>
        <v>26</v>
      </c>
      <c r="H15">
        <f>13+10.5</f>
        <v>23.5</v>
      </c>
      <c r="I15">
        <v>12</v>
      </c>
      <c r="J15">
        <f>13+13</f>
        <v>26</v>
      </c>
      <c r="K15">
        <v>13</v>
      </c>
      <c r="P15"/>
      <c r="Q15"/>
    </row>
    <row r="16" spans="1:11" ht="13.5">
      <c r="A16" s="24"/>
      <c r="B16" s="86"/>
      <c r="C16"/>
      <c r="D16"/>
      <c r="E16"/>
      <c r="F16"/>
      <c r="G16"/>
      <c r="H16"/>
      <c r="I16"/>
      <c r="J16"/>
      <c r="K16"/>
    </row>
    <row r="17" spans="1:10" ht="12.75">
      <c r="A17" s="8"/>
      <c r="B17" s="86"/>
      <c r="C17"/>
      <c r="D17"/>
      <c r="E17"/>
      <c r="F17"/>
      <c r="G17"/>
      <c r="H17"/>
      <c r="I17"/>
      <c r="J17"/>
    </row>
    <row r="18" spans="1:10" ht="12.75">
      <c r="A18" s="8"/>
      <c r="B18" s="86"/>
      <c r="C18"/>
      <c r="D18"/>
      <c r="E18"/>
      <c r="F18"/>
      <c r="G18"/>
      <c r="H18"/>
      <c r="I18"/>
      <c r="J18"/>
    </row>
    <row r="19" spans="1:10" ht="12.75">
      <c r="A19" s="8"/>
      <c r="B19"/>
      <c r="C19"/>
      <c r="D19"/>
      <c r="E19"/>
      <c r="F19"/>
      <c r="G19"/>
      <c r="H19"/>
      <c r="I19"/>
      <c r="J19"/>
    </row>
    <row r="20" spans="2:10" ht="12.75">
      <c r="B20"/>
      <c r="C20"/>
      <c r="D20"/>
      <c r="E20"/>
      <c r="F20"/>
      <c r="G20"/>
      <c r="H20"/>
      <c r="I20"/>
      <c r="J20"/>
    </row>
    <row r="21" spans="2:10" ht="12.75">
      <c r="B21"/>
      <c r="C21"/>
      <c r="D21"/>
      <c r="E21"/>
      <c r="F21"/>
      <c r="G21"/>
      <c r="H21"/>
      <c r="I21"/>
      <c r="J21"/>
    </row>
    <row r="22" spans="2:10" ht="12.75">
      <c r="B22"/>
      <c r="C22"/>
      <c r="D22"/>
      <c r="E22"/>
      <c r="F22"/>
      <c r="G22"/>
      <c r="H22"/>
      <c r="I22"/>
      <c r="J22"/>
    </row>
    <row r="23" spans="2:10" ht="12.75">
      <c r="B23"/>
      <c r="C23"/>
      <c r="D23"/>
      <c r="E23"/>
      <c r="F23"/>
      <c r="G23"/>
      <c r="H23"/>
      <c r="I23"/>
      <c r="J23"/>
    </row>
    <row r="24" spans="2:10" ht="12.75">
      <c r="B24"/>
      <c r="C24"/>
      <c r="D24"/>
      <c r="E24"/>
      <c r="F24"/>
      <c r="G24"/>
      <c r="H24"/>
      <c r="I24"/>
      <c r="J24"/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4"/>
  <dimension ref="A1:V102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12.875" style="12" customWidth="1"/>
    <col min="2" max="2" width="22.50390625" style="7" customWidth="1"/>
    <col min="3" max="3" width="8.50390625" style="13" customWidth="1"/>
    <col min="4" max="4" width="4.875" style="0" customWidth="1"/>
    <col min="5" max="5" width="5.125" style="0" customWidth="1"/>
    <col min="6" max="6" width="5.50390625" style="0" customWidth="1"/>
    <col min="7" max="7" width="4.625" style="0" customWidth="1"/>
    <col min="8" max="8" width="4.375" style="7" customWidth="1"/>
    <col min="9" max="20" width="3.125" style="7" customWidth="1"/>
    <col min="21" max="21" width="4.625" style="7" customWidth="1"/>
    <col min="22" max="26" width="3.125" style="7" customWidth="1"/>
    <col min="27" max="16384" width="10.00390625" style="7" customWidth="1"/>
  </cols>
  <sheetData>
    <row r="1" spans="1:10" ht="12.75">
      <c r="A1" s="12" t="s">
        <v>29</v>
      </c>
      <c r="B1" s="12" t="s">
        <v>30</v>
      </c>
      <c r="C1" s="12" t="s">
        <v>31</v>
      </c>
      <c r="J1" s="15"/>
    </row>
    <row r="2" spans="1:22" ht="13.5" customHeight="1">
      <c r="A2" s="6">
        <v>6</v>
      </c>
      <c r="B2" s="5" t="s">
        <v>65</v>
      </c>
      <c r="C2" s="6">
        <v>1</v>
      </c>
      <c r="H2" s="7">
        <f aca="true" t="shared" si="0" ref="H2:H14">IF(C2="","",IF(J2="",0,VLOOKUP(K2,P$2:R$14,3)))</f>
        <v>0</v>
      </c>
      <c r="I2" t="str">
        <f>VLOOKUP(A2,Input!A$3:D$15,4)</f>
        <v>Teams</v>
      </c>
      <c r="J2">
        <f>IF(I2&lt;&gt;J$1,"",C2)</f>
      </c>
      <c r="K2" s="7" t="e">
        <f aca="true" t="shared" si="1" ref="K2:K14">RANK(J2,J$2:J$14,1)</f>
        <v>#VALUE!</v>
      </c>
      <c r="L2" s="7">
        <f>IF(J2="",COUNT('[2]Input'!A:A)+1,K2)</f>
        <v>14</v>
      </c>
      <c r="N2" s="7">
        <v>1</v>
      </c>
      <c r="P2" s="7">
        <f aca="true" t="shared" si="2" ref="P2:P14">SMALL(L$2:L$14,N2)</f>
        <v>14</v>
      </c>
      <c r="R2" s="7">
        <f aca="true" t="shared" si="3" ref="R2:R39">IF(N2+1&gt;P2,ABS(IF(R3="",P2+(N2-P2)/2,IF(P3&gt;P2,P2+(P3-1-P2)/2,R3))-$N$1),"")</f>
      </c>
      <c r="T2" s="7">
        <f>SUM(H2,H15,H28)</f>
        <v>0</v>
      </c>
      <c r="U2" s="7" t="str">
        <f>IF(T2=0,"x",T2)</f>
        <v>x</v>
      </c>
      <c r="V2" s="7" t="e">
        <f>RANK(U2,U$2:U$14,1)</f>
        <v>#VALUE!</v>
      </c>
    </row>
    <row r="3" spans="1:22" ht="13.5" customHeight="1">
      <c r="A3" s="6">
        <v>12</v>
      </c>
      <c r="B3" s="5" t="s">
        <v>74</v>
      </c>
      <c r="C3" s="6">
        <v>2</v>
      </c>
      <c r="H3">
        <f t="shared" si="0"/>
        <v>0</v>
      </c>
      <c r="I3" t="str">
        <f>VLOOKUP(A3,Input!A$3:D$15,4)</f>
        <v>Teams</v>
      </c>
      <c r="J3">
        <f aca="true" t="shared" si="4" ref="J3:J40">IF(I3&lt;&gt;J$1,"",C3)</f>
      </c>
      <c r="K3" s="7" t="e">
        <f t="shared" si="1"/>
        <v>#VALUE!</v>
      </c>
      <c r="L3" s="7">
        <f>IF(J3="",COUNT('[2]Input'!A:A)+1,K3)</f>
        <v>14</v>
      </c>
      <c r="N3" s="7">
        <v>2</v>
      </c>
      <c r="P3" s="7">
        <f t="shared" si="2"/>
        <v>14</v>
      </c>
      <c r="R3" s="7">
        <f t="shared" si="3"/>
      </c>
      <c r="T3" s="7">
        <f aca="true" t="shared" si="5" ref="T3:T14">SUM(H3,H16,H29)</f>
        <v>0</v>
      </c>
      <c r="U3" s="7" t="str">
        <f aca="true" t="shared" si="6" ref="U3:U14">IF(T3=0,"x",T3)</f>
        <v>x</v>
      </c>
      <c r="V3" s="7" t="e">
        <f aca="true" t="shared" si="7" ref="V3:V14">RANK(U3,U$2:U$14,1)</f>
        <v>#VALUE!</v>
      </c>
    </row>
    <row r="4" spans="1:22" ht="13.5" customHeight="1">
      <c r="A4" s="6">
        <v>2</v>
      </c>
      <c r="B4" s="5" t="s">
        <v>59</v>
      </c>
      <c r="C4" s="6">
        <v>3</v>
      </c>
      <c r="H4">
        <f t="shared" si="0"/>
        <v>0</v>
      </c>
      <c r="I4" t="str">
        <f>VLOOKUP(A4,Input!A$3:D$15,4)</f>
        <v>Teams</v>
      </c>
      <c r="J4">
        <f t="shared" si="4"/>
      </c>
      <c r="K4" s="7" t="e">
        <f t="shared" si="1"/>
        <v>#VALUE!</v>
      </c>
      <c r="L4" s="7">
        <f>IF(J4="",COUNT('[2]Input'!A:A)+1,K4)</f>
        <v>14</v>
      </c>
      <c r="N4" s="7">
        <v>3</v>
      </c>
      <c r="P4" s="7">
        <f t="shared" si="2"/>
        <v>14</v>
      </c>
      <c r="R4" s="7">
        <f t="shared" si="3"/>
      </c>
      <c r="T4" s="7">
        <f t="shared" si="5"/>
        <v>0</v>
      </c>
      <c r="U4" s="7" t="str">
        <f t="shared" si="6"/>
        <v>x</v>
      </c>
      <c r="V4" s="7" t="e">
        <f t="shared" si="7"/>
        <v>#VALUE!</v>
      </c>
    </row>
    <row r="5" spans="1:22" ht="13.5" customHeight="1">
      <c r="A5" s="6">
        <v>4</v>
      </c>
      <c r="B5" s="5" t="s">
        <v>62</v>
      </c>
      <c r="C5" s="6">
        <v>4</v>
      </c>
      <c r="H5">
        <f t="shared" si="0"/>
        <v>0</v>
      </c>
      <c r="I5" t="str">
        <f>VLOOKUP(A5,Input!A$3:D$15,4)</f>
        <v>Teams</v>
      </c>
      <c r="J5">
        <f t="shared" si="4"/>
      </c>
      <c r="K5" s="7" t="e">
        <f t="shared" si="1"/>
        <v>#VALUE!</v>
      </c>
      <c r="L5" s="7">
        <f>IF(J5="",COUNT('[2]Input'!A:A)+1,K5)</f>
        <v>14</v>
      </c>
      <c r="N5" s="7">
        <v>4</v>
      </c>
      <c r="P5" s="7">
        <f t="shared" si="2"/>
        <v>14</v>
      </c>
      <c r="R5" s="7">
        <f t="shared" si="3"/>
      </c>
      <c r="T5" s="7">
        <f t="shared" si="5"/>
        <v>0</v>
      </c>
      <c r="U5" s="7" t="str">
        <f t="shared" si="6"/>
        <v>x</v>
      </c>
      <c r="V5" s="7" t="e">
        <f t="shared" si="7"/>
        <v>#VALUE!</v>
      </c>
    </row>
    <row r="6" spans="1:22" ht="13.5" customHeight="1">
      <c r="A6" s="6">
        <v>10</v>
      </c>
      <c r="B6" s="5" t="s">
        <v>72</v>
      </c>
      <c r="C6" s="6">
        <v>5</v>
      </c>
      <c r="H6">
        <f t="shared" si="0"/>
        <v>0</v>
      </c>
      <c r="I6" t="str">
        <f>VLOOKUP(A6,Input!A$3:D$15,4)</f>
        <v>Teams</v>
      </c>
      <c r="J6">
        <f t="shared" si="4"/>
      </c>
      <c r="K6" s="7" t="e">
        <f t="shared" si="1"/>
        <v>#VALUE!</v>
      </c>
      <c r="L6" s="7">
        <f>IF(J6="",COUNT('[2]Input'!A:A)+1,K6)</f>
        <v>14</v>
      </c>
      <c r="N6" s="7">
        <v>5</v>
      </c>
      <c r="P6" s="7">
        <f t="shared" si="2"/>
        <v>14</v>
      </c>
      <c r="R6" s="7">
        <f t="shared" si="3"/>
      </c>
      <c r="T6" s="7">
        <f t="shared" si="5"/>
        <v>0</v>
      </c>
      <c r="U6" s="7" t="str">
        <f t="shared" si="6"/>
        <v>x</v>
      </c>
      <c r="V6" s="7" t="e">
        <f t="shared" si="7"/>
        <v>#VALUE!</v>
      </c>
    </row>
    <row r="7" spans="1:22" ht="13.5" customHeight="1">
      <c r="A7" s="6">
        <v>1</v>
      </c>
      <c r="B7" s="5" t="s">
        <v>56</v>
      </c>
      <c r="C7" s="6">
        <v>6</v>
      </c>
      <c r="H7">
        <f t="shared" si="0"/>
        <v>0</v>
      </c>
      <c r="I7" t="str">
        <f>VLOOKUP(A7,Input!A$3:D$15,4)</f>
        <v>Teams</v>
      </c>
      <c r="J7">
        <f t="shared" si="4"/>
      </c>
      <c r="K7" s="7" t="e">
        <f t="shared" si="1"/>
        <v>#VALUE!</v>
      </c>
      <c r="L7" s="7">
        <f>IF(J7="",COUNT('[2]Input'!A:A)+1,K7)</f>
        <v>14</v>
      </c>
      <c r="N7" s="7">
        <v>6</v>
      </c>
      <c r="P7" s="7">
        <f t="shared" si="2"/>
        <v>14</v>
      </c>
      <c r="R7" s="7">
        <f t="shared" si="3"/>
      </c>
      <c r="T7" s="7">
        <f t="shared" si="5"/>
        <v>0</v>
      </c>
      <c r="U7" s="7" t="str">
        <f t="shared" si="6"/>
        <v>x</v>
      </c>
      <c r="V7" s="7" t="e">
        <f t="shared" si="7"/>
        <v>#VALUE!</v>
      </c>
    </row>
    <row r="8" spans="1:22" ht="13.5" customHeight="1">
      <c r="A8" s="6">
        <v>8</v>
      </c>
      <c r="B8" s="5" t="s">
        <v>50</v>
      </c>
      <c r="C8" s="6">
        <v>7</v>
      </c>
      <c r="H8">
        <f t="shared" si="0"/>
        <v>0</v>
      </c>
      <c r="I8" t="str">
        <f>VLOOKUP(A8,Input!A$3:D$15,4)</f>
        <v>I-Teams</v>
      </c>
      <c r="J8">
        <f t="shared" si="4"/>
      </c>
      <c r="K8" s="7" t="e">
        <f t="shared" si="1"/>
        <v>#VALUE!</v>
      </c>
      <c r="L8" s="7">
        <f>IF(J8="",COUNT('[2]Input'!A:A)+1,K8)</f>
        <v>14</v>
      </c>
      <c r="N8" s="7">
        <v>7</v>
      </c>
      <c r="P8" s="7">
        <f t="shared" si="2"/>
        <v>14</v>
      </c>
      <c r="R8" s="7">
        <f t="shared" si="3"/>
      </c>
      <c r="T8" s="7">
        <f t="shared" si="5"/>
        <v>0</v>
      </c>
      <c r="U8" s="7" t="str">
        <f t="shared" si="6"/>
        <v>x</v>
      </c>
      <c r="V8" s="7" t="e">
        <f t="shared" si="7"/>
        <v>#VALUE!</v>
      </c>
    </row>
    <row r="9" spans="1:22" ht="13.5" customHeight="1">
      <c r="A9" s="6">
        <v>3</v>
      </c>
      <c r="B9" s="5" t="s">
        <v>61</v>
      </c>
      <c r="C9" s="6">
        <v>8</v>
      </c>
      <c r="H9">
        <f t="shared" si="0"/>
        <v>0</v>
      </c>
      <c r="I9" t="str">
        <f>VLOOKUP(A9,Input!A$3:D$15,4)</f>
        <v>Teams</v>
      </c>
      <c r="J9">
        <f t="shared" si="4"/>
      </c>
      <c r="K9" s="7" t="e">
        <f t="shared" si="1"/>
        <v>#VALUE!</v>
      </c>
      <c r="L9" s="7">
        <f>IF(J9="",COUNT('[2]Input'!A:A)+1,K9)</f>
        <v>14</v>
      </c>
      <c r="N9" s="7">
        <v>8</v>
      </c>
      <c r="P9" s="7">
        <f t="shared" si="2"/>
        <v>14</v>
      </c>
      <c r="R9" s="7">
        <f t="shared" si="3"/>
      </c>
      <c r="T9" s="7">
        <f t="shared" si="5"/>
        <v>0</v>
      </c>
      <c r="U9" s="7" t="str">
        <f t="shared" si="6"/>
        <v>x</v>
      </c>
      <c r="V9" s="7" t="e">
        <f t="shared" si="7"/>
        <v>#VALUE!</v>
      </c>
    </row>
    <row r="10" spans="1:22" ht="13.5" customHeight="1">
      <c r="A10" s="6">
        <v>7</v>
      </c>
      <c r="B10" s="5" t="s">
        <v>67</v>
      </c>
      <c r="C10" s="6">
        <v>9</v>
      </c>
      <c r="H10">
        <f t="shared" si="0"/>
        <v>0</v>
      </c>
      <c r="I10" t="str">
        <f>VLOOKUP(A10,Input!A$3:D$15,4)</f>
        <v>Teams</v>
      </c>
      <c r="J10">
        <f t="shared" si="4"/>
      </c>
      <c r="K10" s="7" t="e">
        <f t="shared" si="1"/>
        <v>#VALUE!</v>
      </c>
      <c r="L10" s="7">
        <f>IF(J10="",COUNT('[2]Input'!A:A)+1,K10)</f>
        <v>14</v>
      </c>
      <c r="N10" s="7">
        <v>9</v>
      </c>
      <c r="P10" s="7">
        <f t="shared" si="2"/>
        <v>14</v>
      </c>
      <c r="R10" s="7">
        <f t="shared" si="3"/>
      </c>
      <c r="T10" s="7">
        <f t="shared" si="5"/>
        <v>0</v>
      </c>
      <c r="U10" s="7" t="str">
        <f t="shared" si="6"/>
        <v>x</v>
      </c>
      <c r="V10" s="7" t="e">
        <f t="shared" si="7"/>
        <v>#VALUE!</v>
      </c>
    </row>
    <row r="11" spans="1:22" ht="13.5" customHeight="1">
      <c r="A11" s="6">
        <v>9</v>
      </c>
      <c r="B11" s="5" t="s">
        <v>71</v>
      </c>
      <c r="C11" s="6">
        <v>10</v>
      </c>
      <c r="H11">
        <f t="shared" si="0"/>
        <v>0</v>
      </c>
      <c r="I11" t="str">
        <f>VLOOKUP(A11,Input!A$3:D$15,4)</f>
        <v>I-Teams</v>
      </c>
      <c r="J11">
        <f t="shared" si="4"/>
      </c>
      <c r="K11" s="7" t="e">
        <f t="shared" si="1"/>
        <v>#VALUE!</v>
      </c>
      <c r="L11" s="7">
        <f>IF(J11="",COUNT('[2]Input'!A:A)+1,K11)</f>
        <v>14</v>
      </c>
      <c r="N11" s="7">
        <v>10</v>
      </c>
      <c r="P11" s="7">
        <f t="shared" si="2"/>
        <v>14</v>
      </c>
      <c r="R11" s="7">
        <f t="shared" si="3"/>
      </c>
      <c r="T11" s="7">
        <f t="shared" si="5"/>
        <v>0</v>
      </c>
      <c r="U11" s="7" t="str">
        <f t="shared" si="6"/>
        <v>x</v>
      </c>
      <c r="V11" s="7" t="e">
        <f t="shared" si="7"/>
        <v>#VALUE!</v>
      </c>
    </row>
    <row r="12" spans="1:22" ht="13.5" customHeight="1">
      <c r="A12" s="6">
        <v>11</v>
      </c>
      <c r="B12" s="5" t="s">
        <v>73</v>
      </c>
      <c r="C12" s="6">
        <v>11</v>
      </c>
      <c r="H12">
        <f t="shared" si="0"/>
        <v>0</v>
      </c>
      <c r="I12" t="str">
        <f>VLOOKUP(A12,Input!A$3:D$15,4)</f>
        <v>Teams</v>
      </c>
      <c r="J12">
        <f t="shared" si="4"/>
      </c>
      <c r="K12" s="7" t="e">
        <f t="shared" si="1"/>
        <v>#VALUE!</v>
      </c>
      <c r="L12" s="7">
        <f>IF(J12="",COUNT('[2]Input'!A:A)+1,K12)</f>
        <v>14</v>
      </c>
      <c r="N12" s="7">
        <v>11</v>
      </c>
      <c r="P12" s="7">
        <f t="shared" si="2"/>
        <v>14</v>
      </c>
      <c r="R12" s="7">
        <f t="shared" si="3"/>
      </c>
      <c r="T12" s="7">
        <f t="shared" si="5"/>
        <v>0</v>
      </c>
      <c r="U12" s="7" t="str">
        <f t="shared" si="6"/>
        <v>x</v>
      </c>
      <c r="V12" s="7" t="e">
        <f t="shared" si="7"/>
        <v>#VALUE!</v>
      </c>
    </row>
    <row r="13" spans="1:22" ht="13.5" customHeight="1">
      <c r="A13" s="6">
        <v>13</v>
      </c>
      <c r="B13" s="5" t="s">
        <v>75</v>
      </c>
      <c r="C13" s="6">
        <v>12</v>
      </c>
      <c r="H13">
        <f t="shared" si="0"/>
        <v>0</v>
      </c>
      <c r="I13" t="str">
        <f>VLOOKUP(A13,Input!A$3:D$15,4)</f>
        <v>Teams</v>
      </c>
      <c r="J13">
        <f t="shared" si="4"/>
      </c>
      <c r="K13" s="7" t="e">
        <f t="shared" si="1"/>
        <v>#VALUE!</v>
      </c>
      <c r="L13" s="7">
        <f>IF(J13="",COUNT('[2]Input'!A:A)+1,K13)</f>
        <v>14</v>
      </c>
      <c r="N13" s="7">
        <v>12</v>
      </c>
      <c r="P13" s="7">
        <f t="shared" si="2"/>
        <v>14</v>
      </c>
      <c r="R13" s="7">
        <f t="shared" si="3"/>
      </c>
      <c r="T13" s="7">
        <f t="shared" si="5"/>
        <v>0</v>
      </c>
      <c r="U13" s="7" t="str">
        <f t="shared" si="6"/>
        <v>x</v>
      </c>
      <c r="V13" s="7" t="e">
        <f t="shared" si="7"/>
        <v>#VALUE!</v>
      </c>
    </row>
    <row r="14" spans="1:22" ht="13.5" customHeight="1">
      <c r="A14" s="6">
        <v>5</v>
      </c>
      <c r="B14" s="5" t="s">
        <v>64</v>
      </c>
      <c r="C14" s="6">
        <v>13</v>
      </c>
      <c r="H14">
        <f t="shared" si="0"/>
        <v>0</v>
      </c>
      <c r="I14" t="str">
        <f>VLOOKUP(A14,Input!A$3:D$15,4)</f>
        <v>Teams</v>
      </c>
      <c r="J14">
        <f t="shared" si="4"/>
      </c>
      <c r="K14" s="7" t="e">
        <f t="shared" si="1"/>
        <v>#VALUE!</v>
      </c>
      <c r="L14" s="7">
        <f>IF(J14="",COUNT('[2]Input'!A:A)+1,K14)</f>
        <v>14</v>
      </c>
      <c r="N14" s="7">
        <v>13</v>
      </c>
      <c r="P14" s="7">
        <f t="shared" si="2"/>
        <v>14</v>
      </c>
      <c r="R14" s="7">
        <f t="shared" si="3"/>
      </c>
      <c r="T14" s="7">
        <f t="shared" si="5"/>
        <v>0</v>
      </c>
      <c r="U14" s="7" t="str">
        <f t="shared" si="6"/>
        <v>x</v>
      </c>
      <c r="V14" s="7" t="e">
        <f t="shared" si="7"/>
        <v>#VALUE!</v>
      </c>
    </row>
    <row r="15" spans="1:18" ht="13.5" customHeight="1">
      <c r="A15" s="6">
        <v>6</v>
      </c>
      <c r="B15" s="5" t="s">
        <v>65</v>
      </c>
      <c r="C15" s="6">
        <v>1</v>
      </c>
      <c r="H15">
        <f aca="true" t="shared" si="8" ref="H15:H27">IF(C15="","",IF(J15="",0,VLOOKUP(K15,P$15:R$27,3)))</f>
        <v>0</v>
      </c>
      <c r="I15" t="str">
        <f>VLOOKUP(A15,Input!A$3:D$15,4)</f>
        <v>Teams</v>
      </c>
      <c r="J15">
        <f t="shared" si="4"/>
      </c>
      <c r="K15" s="7" t="e">
        <f aca="true" t="shared" si="9" ref="K15:K27">RANK(J15,J$15:J$27,1)</f>
        <v>#VALUE!</v>
      </c>
      <c r="L15" s="7">
        <f>IF(J15="",COUNT('[2]Input'!A:A)+1,K15)</f>
        <v>14</v>
      </c>
      <c r="N15" s="7">
        <v>1</v>
      </c>
      <c r="P15" s="7">
        <f aca="true" t="shared" si="10" ref="P15:P27">SMALL(L$15:L$27,N15)</f>
        <v>14</v>
      </c>
      <c r="R15" s="7">
        <f t="shared" si="3"/>
      </c>
    </row>
    <row r="16" spans="1:18" ht="13.5" customHeight="1">
      <c r="A16" s="6">
        <v>2</v>
      </c>
      <c r="B16" s="5" t="s">
        <v>59</v>
      </c>
      <c r="C16" s="6">
        <v>2</v>
      </c>
      <c r="H16">
        <f t="shared" si="8"/>
        <v>0</v>
      </c>
      <c r="I16" t="str">
        <f>VLOOKUP(A16,Input!A$3:D$15,4)</f>
        <v>Teams</v>
      </c>
      <c r="J16">
        <f t="shared" si="4"/>
      </c>
      <c r="K16" s="7" t="e">
        <f t="shared" si="9"/>
        <v>#VALUE!</v>
      </c>
      <c r="L16" s="7">
        <f>IF(J16="",COUNT('[2]Input'!A:A)+1,K16)</f>
        <v>14</v>
      </c>
      <c r="N16" s="7">
        <v>2</v>
      </c>
      <c r="P16" s="7">
        <f t="shared" si="10"/>
        <v>14</v>
      </c>
      <c r="R16" s="7">
        <f t="shared" si="3"/>
      </c>
    </row>
    <row r="17" spans="1:18" ht="13.5" customHeight="1">
      <c r="A17" s="6">
        <v>4</v>
      </c>
      <c r="B17" s="5" t="s">
        <v>62</v>
      </c>
      <c r="C17" s="6">
        <v>3</v>
      </c>
      <c r="H17">
        <f t="shared" si="8"/>
        <v>0</v>
      </c>
      <c r="I17" t="str">
        <f>VLOOKUP(A17,Input!A$3:D$15,4)</f>
        <v>Teams</v>
      </c>
      <c r="J17">
        <f t="shared" si="4"/>
      </c>
      <c r="K17" s="7" t="e">
        <f t="shared" si="9"/>
        <v>#VALUE!</v>
      </c>
      <c r="L17" s="7">
        <f>IF(J17="",COUNT('[2]Input'!A:A)+1,K17)</f>
        <v>14</v>
      </c>
      <c r="N17" s="7">
        <v>3</v>
      </c>
      <c r="P17" s="7">
        <f t="shared" si="10"/>
        <v>14</v>
      </c>
      <c r="R17" s="7">
        <f t="shared" si="3"/>
      </c>
    </row>
    <row r="18" spans="1:18" ht="13.5" customHeight="1">
      <c r="A18" s="6">
        <v>12</v>
      </c>
      <c r="B18" s="5" t="s">
        <v>74</v>
      </c>
      <c r="C18" s="6">
        <v>4</v>
      </c>
      <c r="H18">
        <f t="shared" si="8"/>
        <v>0</v>
      </c>
      <c r="I18" t="str">
        <f>VLOOKUP(A18,Input!A$3:D$15,4)</f>
        <v>Teams</v>
      </c>
      <c r="J18">
        <f t="shared" si="4"/>
      </c>
      <c r="K18" s="7" t="e">
        <f t="shared" si="9"/>
        <v>#VALUE!</v>
      </c>
      <c r="L18" s="7">
        <f>IF(J18="",COUNT('[2]Input'!A:A)+1,K18)</f>
        <v>14</v>
      </c>
      <c r="N18" s="7">
        <v>4</v>
      </c>
      <c r="P18" s="7">
        <f t="shared" si="10"/>
        <v>14</v>
      </c>
      <c r="R18" s="7">
        <f t="shared" si="3"/>
      </c>
    </row>
    <row r="19" spans="1:18" ht="13.5" customHeight="1">
      <c r="A19" s="6">
        <v>8</v>
      </c>
      <c r="B19" s="5" t="s">
        <v>50</v>
      </c>
      <c r="C19" s="6">
        <v>5</v>
      </c>
      <c r="H19">
        <f t="shared" si="8"/>
        <v>0</v>
      </c>
      <c r="I19" t="str">
        <f>VLOOKUP(A19,Input!A$3:D$15,4)</f>
        <v>I-Teams</v>
      </c>
      <c r="J19">
        <f t="shared" si="4"/>
      </c>
      <c r="K19" s="7" t="e">
        <f t="shared" si="9"/>
        <v>#VALUE!</v>
      </c>
      <c r="L19" s="7">
        <f>IF(J19="",COUNT('[2]Input'!A:A)+1,K19)</f>
        <v>14</v>
      </c>
      <c r="N19" s="7">
        <v>5</v>
      </c>
      <c r="P19" s="7">
        <f t="shared" si="10"/>
        <v>14</v>
      </c>
      <c r="R19" s="7">
        <f t="shared" si="3"/>
      </c>
    </row>
    <row r="20" spans="1:18" ht="13.5" customHeight="1">
      <c r="A20" s="6">
        <v>10</v>
      </c>
      <c r="B20" s="5" t="s">
        <v>72</v>
      </c>
      <c r="C20" s="6">
        <v>6</v>
      </c>
      <c r="H20">
        <f t="shared" si="8"/>
        <v>0</v>
      </c>
      <c r="I20" t="str">
        <f>VLOOKUP(A20,Input!A$3:D$15,4)</f>
        <v>Teams</v>
      </c>
      <c r="J20">
        <f t="shared" si="4"/>
      </c>
      <c r="K20" s="7" t="e">
        <f t="shared" si="9"/>
        <v>#VALUE!</v>
      </c>
      <c r="L20" s="7">
        <f>IF(J20="",COUNT('[2]Input'!A:A)+1,K20)</f>
        <v>14</v>
      </c>
      <c r="N20" s="7">
        <v>6</v>
      </c>
      <c r="P20" s="7">
        <f t="shared" si="10"/>
        <v>14</v>
      </c>
      <c r="R20" s="7">
        <f t="shared" si="3"/>
      </c>
    </row>
    <row r="21" spans="1:18" ht="13.5" customHeight="1">
      <c r="A21" s="6">
        <v>3</v>
      </c>
      <c r="B21" s="5" t="s">
        <v>61</v>
      </c>
      <c r="C21" s="6">
        <v>7</v>
      </c>
      <c r="H21">
        <f t="shared" si="8"/>
        <v>0</v>
      </c>
      <c r="I21" t="str">
        <f>VLOOKUP(A21,Input!A$3:D$15,4)</f>
        <v>Teams</v>
      </c>
      <c r="J21">
        <f t="shared" si="4"/>
      </c>
      <c r="K21" s="7" t="e">
        <f t="shared" si="9"/>
        <v>#VALUE!</v>
      </c>
      <c r="L21" s="7">
        <f>IF(J21="",COUNT('[2]Input'!A:A)+1,K21)</f>
        <v>14</v>
      </c>
      <c r="N21" s="7">
        <v>7</v>
      </c>
      <c r="P21" s="7">
        <f t="shared" si="10"/>
        <v>14</v>
      </c>
      <c r="R21" s="7">
        <f t="shared" si="3"/>
      </c>
    </row>
    <row r="22" spans="1:18" ht="13.5" customHeight="1">
      <c r="A22" s="6">
        <v>11</v>
      </c>
      <c r="B22" s="5" t="s">
        <v>73</v>
      </c>
      <c r="C22" s="6">
        <v>8</v>
      </c>
      <c r="H22">
        <f t="shared" si="8"/>
        <v>0</v>
      </c>
      <c r="I22" t="str">
        <f>VLOOKUP(A22,Input!A$3:D$15,4)</f>
        <v>Teams</v>
      </c>
      <c r="J22">
        <f t="shared" si="4"/>
      </c>
      <c r="K22" s="9" t="e">
        <f t="shared" si="9"/>
        <v>#VALUE!</v>
      </c>
      <c r="L22" s="7">
        <f>IF(J22="",COUNT('[2]Input'!A:A)+1,K22)</f>
        <v>14</v>
      </c>
      <c r="N22" s="7">
        <v>8</v>
      </c>
      <c r="P22" s="7">
        <f t="shared" si="10"/>
        <v>14</v>
      </c>
      <c r="R22" s="7">
        <f t="shared" si="3"/>
      </c>
    </row>
    <row r="23" spans="1:18" ht="13.5" customHeight="1">
      <c r="A23" s="6">
        <v>5</v>
      </c>
      <c r="B23" s="5" t="s">
        <v>64</v>
      </c>
      <c r="C23" s="6">
        <v>9</v>
      </c>
      <c r="H23">
        <f t="shared" si="8"/>
        <v>0</v>
      </c>
      <c r="I23" t="str">
        <f>VLOOKUP(A23,Input!A$3:D$15,4)</f>
        <v>Teams</v>
      </c>
      <c r="J23">
        <f t="shared" si="4"/>
      </c>
      <c r="K23" s="9" t="e">
        <f t="shared" si="9"/>
        <v>#VALUE!</v>
      </c>
      <c r="L23" s="7">
        <f>IF(J23="",COUNT('[2]Input'!A:A)+1,K23)</f>
        <v>14</v>
      </c>
      <c r="N23" s="7">
        <v>9</v>
      </c>
      <c r="P23" s="7">
        <f t="shared" si="10"/>
        <v>14</v>
      </c>
      <c r="R23" s="7">
        <f t="shared" si="3"/>
      </c>
    </row>
    <row r="24" spans="1:18" ht="13.5" customHeight="1">
      <c r="A24" s="6">
        <v>1</v>
      </c>
      <c r="B24" s="5" t="s">
        <v>56</v>
      </c>
      <c r="C24" s="6">
        <v>10</v>
      </c>
      <c r="H24">
        <f t="shared" si="8"/>
        <v>0</v>
      </c>
      <c r="I24" t="str">
        <f>VLOOKUP(A24,Input!A$3:D$15,4)</f>
        <v>Teams</v>
      </c>
      <c r="J24">
        <f t="shared" si="4"/>
      </c>
      <c r="K24" s="9" t="e">
        <f t="shared" si="9"/>
        <v>#VALUE!</v>
      </c>
      <c r="L24" s="7">
        <f>IF(J24="",COUNT('[2]Input'!A:A)+1,K24)</f>
        <v>14</v>
      </c>
      <c r="N24" s="7">
        <v>10</v>
      </c>
      <c r="P24" s="7">
        <f t="shared" si="10"/>
        <v>14</v>
      </c>
      <c r="R24" s="7">
        <f t="shared" si="3"/>
      </c>
    </row>
    <row r="25" spans="1:18" ht="13.5" customHeight="1">
      <c r="A25" s="6">
        <v>9</v>
      </c>
      <c r="B25" s="5" t="s">
        <v>71</v>
      </c>
      <c r="C25" s="6">
        <v>11</v>
      </c>
      <c r="H25">
        <f t="shared" si="8"/>
        <v>0</v>
      </c>
      <c r="I25" t="str">
        <f>VLOOKUP(A25,Input!A$3:D$15,4)</f>
        <v>I-Teams</v>
      </c>
      <c r="J25">
        <f t="shared" si="4"/>
      </c>
      <c r="K25" s="9" t="e">
        <f t="shared" si="9"/>
        <v>#VALUE!</v>
      </c>
      <c r="L25" s="7">
        <f>IF(J25="",COUNT('[2]Input'!A:A)+1,K25)</f>
        <v>14</v>
      </c>
      <c r="N25" s="7">
        <v>11</v>
      </c>
      <c r="P25" s="7">
        <f t="shared" si="10"/>
        <v>14</v>
      </c>
      <c r="R25" s="7">
        <f t="shared" si="3"/>
      </c>
    </row>
    <row r="26" spans="1:18" ht="13.5" customHeight="1">
      <c r="A26" s="6">
        <v>13</v>
      </c>
      <c r="B26" s="5" t="s">
        <v>75</v>
      </c>
      <c r="C26" s="6">
        <v>12</v>
      </c>
      <c r="H26">
        <f t="shared" si="8"/>
        <v>0</v>
      </c>
      <c r="I26" t="str">
        <f>VLOOKUP(A26,Input!A$3:D$15,4)</f>
        <v>Teams</v>
      </c>
      <c r="J26">
        <f t="shared" si="4"/>
      </c>
      <c r="K26" s="9" t="e">
        <f t="shared" si="9"/>
        <v>#VALUE!</v>
      </c>
      <c r="L26" s="7">
        <f>IF(J26="",COUNT('[2]Input'!A:A)+1,K26)</f>
        <v>14</v>
      </c>
      <c r="N26" s="7">
        <v>12</v>
      </c>
      <c r="P26" s="7">
        <f t="shared" si="10"/>
        <v>14</v>
      </c>
      <c r="R26" s="7">
        <f t="shared" si="3"/>
      </c>
    </row>
    <row r="27" spans="1:18" ht="13.5" customHeight="1">
      <c r="A27" s="6">
        <v>7</v>
      </c>
      <c r="B27" s="5" t="s">
        <v>67</v>
      </c>
      <c r="C27" s="6">
        <v>13</v>
      </c>
      <c r="H27">
        <f t="shared" si="8"/>
        <v>0</v>
      </c>
      <c r="I27" t="str">
        <f>VLOOKUP(A27,Input!A$3:D$15,4)</f>
        <v>Teams</v>
      </c>
      <c r="J27">
        <f t="shared" si="4"/>
      </c>
      <c r="K27" s="9" t="e">
        <f t="shared" si="9"/>
        <v>#VALUE!</v>
      </c>
      <c r="L27" s="7">
        <f>IF(J27="",COUNT('[2]Input'!A:A)+1,K27)</f>
        <v>14</v>
      </c>
      <c r="N27" s="7">
        <v>13</v>
      </c>
      <c r="P27" s="7">
        <f t="shared" si="10"/>
        <v>14</v>
      </c>
      <c r="R27" s="7">
        <f t="shared" si="3"/>
      </c>
    </row>
    <row r="28" spans="1:18" ht="13.5" customHeight="1">
      <c r="A28" s="6">
        <v>12</v>
      </c>
      <c r="B28" s="5" t="s">
        <v>74</v>
      </c>
      <c r="C28" s="6">
        <v>1</v>
      </c>
      <c r="H28">
        <f aca="true" t="shared" si="11" ref="H28:H40">IF(C28="","",IF(J28="",0,VLOOKUP(K28,P$28:R$40,3)))</f>
        <v>0</v>
      </c>
      <c r="I28" t="str">
        <f>VLOOKUP(A28,Input!A$3:D$15,4)</f>
        <v>Teams</v>
      </c>
      <c r="J28">
        <f t="shared" si="4"/>
      </c>
      <c r="K28" s="9" t="e">
        <f aca="true" t="shared" si="12" ref="K28:K40">RANK(J28,J$28:J$40,1)</f>
        <v>#VALUE!</v>
      </c>
      <c r="L28" s="7">
        <f>IF(J28="",COUNT('[2]Input'!A:A)+1,K28)</f>
        <v>14</v>
      </c>
      <c r="N28" s="7">
        <v>1</v>
      </c>
      <c r="P28" s="7">
        <f aca="true" t="shared" si="13" ref="P28:P40">SMALL(L$28:L$40,N28)</f>
        <v>14</v>
      </c>
      <c r="R28" s="7">
        <f t="shared" si="3"/>
      </c>
    </row>
    <row r="29" spans="1:18" ht="13.5" customHeight="1">
      <c r="A29" s="6">
        <v>6</v>
      </c>
      <c r="B29" s="5" t="s">
        <v>65</v>
      </c>
      <c r="C29" s="6">
        <v>2</v>
      </c>
      <c r="H29">
        <f t="shared" si="11"/>
        <v>0</v>
      </c>
      <c r="I29" t="str">
        <f>VLOOKUP(A29,Input!A$3:D$15,4)</f>
        <v>Teams</v>
      </c>
      <c r="J29">
        <f t="shared" si="4"/>
      </c>
      <c r="K29" s="9" t="e">
        <f t="shared" si="12"/>
        <v>#VALUE!</v>
      </c>
      <c r="L29" s="7">
        <f>IF(J29="",COUNT('[2]Input'!A:A)+1,K29)</f>
        <v>14</v>
      </c>
      <c r="N29" s="7">
        <v>2</v>
      </c>
      <c r="P29" s="7">
        <f t="shared" si="13"/>
        <v>14</v>
      </c>
      <c r="R29" s="7">
        <f t="shared" si="3"/>
      </c>
    </row>
    <row r="30" spans="1:18" ht="13.5" customHeight="1">
      <c r="A30" s="6">
        <v>2</v>
      </c>
      <c r="B30" s="5" t="s">
        <v>59</v>
      </c>
      <c r="C30" s="6">
        <v>3</v>
      </c>
      <c r="H30">
        <f t="shared" si="11"/>
        <v>0</v>
      </c>
      <c r="I30" t="str">
        <f>VLOOKUP(A30,Input!A$3:D$15,4)</f>
        <v>Teams</v>
      </c>
      <c r="J30">
        <f t="shared" si="4"/>
      </c>
      <c r="K30" s="9" t="e">
        <f t="shared" si="12"/>
        <v>#VALUE!</v>
      </c>
      <c r="L30" s="7">
        <f>IF(J30="",COUNT('[2]Input'!A:A)+1,K30)</f>
        <v>14</v>
      </c>
      <c r="N30" s="7">
        <v>3</v>
      </c>
      <c r="P30" s="7">
        <f t="shared" si="13"/>
        <v>14</v>
      </c>
      <c r="R30" s="7">
        <f t="shared" si="3"/>
      </c>
    </row>
    <row r="31" spans="1:18" ht="13.5" customHeight="1">
      <c r="A31" s="6">
        <v>8</v>
      </c>
      <c r="B31" s="5" t="s">
        <v>50</v>
      </c>
      <c r="C31" s="6">
        <v>4</v>
      </c>
      <c r="H31">
        <f t="shared" si="11"/>
        <v>0</v>
      </c>
      <c r="I31" t="str">
        <f>VLOOKUP(A31,Input!A$3:D$15,4)</f>
        <v>I-Teams</v>
      </c>
      <c r="J31">
        <f t="shared" si="4"/>
      </c>
      <c r="K31" s="9" t="e">
        <f t="shared" si="12"/>
        <v>#VALUE!</v>
      </c>
      <c r="L31" s="7">
        <f>IF(J31="",COUNT('[2]Input'!A:A)+1,K31)</f>
        <v>14</v>
      </c>
      <c r="N31" s="7">
        <v>4</v>
      </c>
      <c r="P31" s="7">
        <f t="shared" si="13"/>
        <v>14</v>
      </c>
      <c r="R31" s="7">
        <f t="shared" si="3"/>
      </c>
    </row>
    <row r="32" spans="1:18" ht="13.5" customHeight="1">
      <c r="A32" s="6">
        <v>10</v>
      </c>
      <c r="B32" s="5" t="s">
        <v>72</v>
      </c>
      <c r="C32" s="6">
        <v>5</v>
      </c>
      <c r="H32">
        <f t="shared" si="11"/>
        <v>0</v>
      </c>
      <c r="I32" t="str">
        <f>VLOOKUP(A32,Input!A$3:D$15,4)</f>
        <v>Teams</v>
      </c>
      <c r="J32">
        <f t="shared" si="4"/>
      </c>
      <c r="K32" s="9" t="e">
        <f t="shared" si="12"/>
        <v>#VALUE!</v>
      </c>
      <c r="L32" s="7">
        <f>IF(J32="",COUNT('[2]Input'!A:A)+1,K32)</f>
        <v>14</v>
      </c>
      <c r="N32" s="7">
        <v>5</v>
      </c>
      <c r="P32" s="7">
        <f t="shared" si="13"/>
        <v>14</v>
      </c>
      <c r="R32" s="7">
        <f t="shared" si="3"/>
      </c>
    </row>
    <row r="33" spans="1:18" ht="13.5" customHeight="1">
      <c r="A33" s="6">
        <v>1</v>
      </c>
      <c r="B33" s="5" t="s">
        <v>56</v>
      </c>
      <c r="C33" s="6">
        <v>6</v>
      </c>
      <c r="H33">
        <f t="shared" si="11"/>
        <v>0</v>
      </c>
      <c r="I33" t="str">
        <f>VLOOKUP(A33,Input!A$3:D$15,4)</f>
        <v>Teams</v>
      </c>
      <c r="J33">
        <f t="shared" si="4"/>
      </c>
      <c r="K33" s="8" t="e">
        <f t="shared" si="12"/>
        <v>#VALUE!</v>
      </c>
      <c r="L33" s="8">
        <f>IF(J33="",COUNT('[2]Input'!A:A)+1,K33)</f>
        <v>14</v>
      </c>
      <c r="N33" s="7">
        <v>6</v>
      </c>
      <c r="P33" s="7">
        <f t="shared" si="13"/>
        <v>14</v>
      </c>
      <c r="R33" s="7">
        <f t="shared" si="3"/>
      </c>
    </row>
    <row r="34" spans="1:18" ht="13.5" customHeight="1">
      <c r="A34" s="6">
        <v>4</v>
      </c>
      <c r="B34" s="5" t="s">
        <v>62</v>
      </c>
      <c r="C34" s="6">
        <v>7</v>
      </c>
      <c r="H34">
        <f t="shared" si="11"/>
        <v>0</v>
      </c>
      <c r="I34" t="str">
        <f>VLOOKUP(A34,Input!A$3:D$15,4)</f>
        <v>Teams</v>
      </c>
      <c r="J34">
        <f t="shared" si="4"/>
      </c>
      <c r="K34" s="8" t="e">
        <f t="shared" si="12"/>
        <v>#VALUE!</v>
      </c>
      <c r="L34" s="8">
        <f>IF(J34="",COUNT('[2]Input'!A:A)+1,K34)</f>
        <v>14</v>
      </c>
      <c r="N34" s="7">
        <v>7</v>
      </c>
      <c r="P34" s="7">
        <f t="shared" si="13"/>
        <v>14</v>
      </c>
      <c r="R34" s="7">
        <f t="shared" si="3"/>
      </c>
    </row>
    <row r="35" spans="1:18" ht="13.5" customHeight="1">
      <c r="A35" s="6">
        <v>3</v>
      </c>
      <c r="B35" s="5" t="s">
        <v>61</v>
      </c>
      <c r="C35" s="6">
        <v>8</v>
      </c>
      <c r="H35">
        <f t="shared" si="11"/>
        <v>0</v>
      </c>
      <c r="I35" t="str">
        <f>VLOOKUP(A35,Input!A$3:D$15,4)</f>
        <v>Teams</v>
      </c>
      <c r="J35">
        <f t="shared" si="4"/>
      </c>
      <c r="K35" s="7" t="e">
        <f t="shared" si="12"/>
        <v>#VALUE!</v>
      </c>
      <c r="L35" s="7">
        <f>IF(J35="",COUNT('[2]Input'!A:A)+1,K35)</f>
        <v>14</v>
      </c>
      <c r="N35" s="7">
        <v>8</v>
      </c>
      <c r="P35" s="7">
        <f t="shared" si="13"/>
        <v>14</v>
      </c>
      <c r="R35" s="7">
        <f t="shared" si="3"/>
      </c>
    </row>
    <row r="36" spans="1:18" ht="13.5" customHeight="1">
      <c r="A36" s="6">
        <v>7</v>
      </c>
      <c r="B36" s="5" t="s">
        <v>67</v>
      </c>
      <c r="C36" s="6">
        <v>9</v>
      </c>
      <c r="H36">
        <f t="shared" si="11"/>
        <v>0</v>
      </c>
      <c r="I36" t="str">
        <f>VLOOKUP(A36,Input!A$3:D$15,4)</f>
        <v>Teams</v>
      </c>
      <c r="J36">
        <f t="shared" si="4"/>
      </c>
      <c r="K36" s="7" t="e">
        <f t="shared" si="12"/>
        <v>#VALUE!</v>
      </c>
      <c r="L36" s="7">
        <f>IF(J36="",COUNT('[2]Input'!A:A)+1,K36)</f>
        <v>14</v>
      </c>
      <c r="N36" s="7">
        <v>9</v>
      </c>
      <c r="P36" s="7">
        <f t="shared" si="13"/>
        <v>14</v>
      </c>
      <c r="R36" s="7">
        <f t="shared" si="3"/>
      </c>
    </row>
    <row r="37" spans="1:18" ht="13.5" customHeight="1">
      <c r="A37" s="6">
        <v>11</v>
      </c>
      <c r="B37" s="5" t="s">
        <v>73</v>
      </c>
      <c r="C37" s="6">
        <v>10</v>
      </c>
      <c r="H37">
        <f t="shared" si="11"/>
        <v>0</v>
      </c>
      <c r="I37" t="str">
        <f>VLOOKUP(A37,Input!A$3:D$15,4)</f>
        <v>Teams</v>
      </c>
      <c r="J37">
        <f t="shared" si="4"/>
      </c>
      <c r="K37" s="7" t="e">
        <f t="shared" si="12"/>
        <v>#VALUE!</v>
      </c>
      <c r="L37" s="7">
        <f>IF(J37="",COUNT('[2]Input'!A:A)+1,K37)</f>
        <v>14</v>
      </c>
      <c r="N37" s="7">
        <v>10</v>
      </c>
      <c r="P37" s="7">
        <f t="shared" si="13"/>
        <v>14</v>
      </c>
      <c r="R37" s="7">
        <f t="shared" si="3"/>
      </c>
    </row>
    <row r="38" spans="1:18" ht="13.5" customHeight="1">
      <c r="A38" s="6">
        <v>9</v>
      </c>
      <c r="B38" s="5" t="s">
        <v>71</v>
      </c>
      <c r="C38" s="6">
        <v>11</v>
      </c>
      <c r="H38">
        <f t="shared" si="11"/>
        <v>0</v>
      </c>
      <c r="I38" t="str">
        <f>VLOOKUP(A38,Input!A$3:D$15,4)</f>
        <v>I-Teams</v>
      </c>
      <c r="J38">
        <f t="shared" si="4"/>
      </c>
      <c r="K38" s="7" t="e">
        <f t="shared" si="12"/>
        <v>#VALUE!</v>
      </c>
      <c r="L38" s="7">
        <f>IF(J38="",COUNT('[2]Input'!A:A)+1,K38)</f>
        <v>14</v>
      </c>
      <c r="N38" s="7">
        <v>11</v>
      </c>
      <c r="P38" s="7">
        <f t="shared" si="13"/>
        <v>14</v>
      </c>
      <c r="R38" s="7">
        <f t="shared" si="3"/>
      </c>
    </row>
    <row r="39" spans="1:18" ht="13.5" customHeight="1">
      <c r="A39" s="6">
        <v>13</v>
      </c>
      <c r="B39" s="5" t="s">
        <v>75</v>
      </c>
      <c r="C39" s="6">
        <v>12</v>
      </c>
      <c r="H39">
        <f t="shared" si="11"/>
        <v>0</v>
      </c>
      <c r="I39" t="str">
        <f>VLOOKUP(A39,Input!A$3:D$15,4)</f>
        <v>Teams</v>
      </c>
      <c r="J39">
        <f t="shared" si="4"/>
      </c>
      <c r="K39" s="7" t="e">
        <f t="shared" si="12"/>
        <v>#VALUE!</v>
      </c>
      <c r="L39" s="7">
        <f>IF(J39="",COUNT('[2]Input'!A:A)+1,K39)</f>
        <v>14</v>
      </c>
      <c r="N39" s="7">
        <v>12</v>
      </c>
      <c r="P39" s="7">
        <f t="shared" si="13"/>
        <v>14</v>
      </c>
      <c r="R39" s="7">
        <f t="shared" si="3"/>
      </c>
    </row>
    <row r="40" spans="1:18" ht="13.5" customHeight="1">
      <c r="A40" s="6">
        <v>5</v>
      </c>
      <c r="B40" s="5" t="s">
        <v>64</v>
      </c>
      <c r="C40" s="6">
        <v>13</v>
      </c>
      <c r="H40">
        <f t="shared" si="11"/>
        <v>0</v>
      </c>
      <c r="I40" t="str">
        <f>VLOOKUP(A40,Input!A$3:D$15,4)</f>
        <v>Teams</v>
      </c>
      <c r="J40">
        <f t="shared" si="4"/>
      </c>
      <c r="K40" s="7" t="e">
        <f t="shared" si="12"/>
        <v>#VALUE!</v>
      </c>
      <c r="L40" s="7">
        <f>IF(J40="",COUNT('[2]Input'!A:A)+1,K40)</f>
        <v>14</v>
      </c>
      <c r="N40" s="7">
        <v>13</v>
      </c>
      <c r="P40" s="7">
        <f t="shared" si="13"/>
        <v>14</v>
      </c>
      <c r="R40" s="7">
        <f>IF(N40+1&gt;P40,ABS(IF(N41="",P40+(N40-P40)/2,IF(L41&gt;P40,P40+(L41-1-P40)/2,N41))-$N$1),"")</f>
      </c>
    </row>
    <row r="41" spans="1:3" ht="13.5" customHeight="1">
      <c r="A41" s="6"/>
      <c r="B41" s="5"/>
      <c r="C41" s="6"/>
    </row>
    <row r="42" spans="1:3" ht="13.5" customHeight="1">
      <c r="A42" s="6"/>
      <c r="B42" s="5"/>
      <c r="C42" s="6"/>
    </row>
    <row r="43" spans="1:3" ht="13.5" customHeight="1">
      <c r="A43" s="6"/>
      <c r="B43" s="5"/>
      <c r="C43" s="6"/>
    </row>
    <row r="44" spans="1:3" ht="13.5" customHeight="1">
      <c r="A44" s="6"/>
      <c r="B44" s="5"/>
      <c r="C44" s="6"/>
    </row>
    <row r="45" spans="1:3" ht="13.5" customHeight="1">
      <c r="A45" s="6"/>
      <c r="B45" s="5"/>
      <c r="C45" s="6"/>
    </row>
    <row r="46" spans="1:3" ht="13.5" customHeight="1">
      <c r="A46" s="6"/>
      <c r="B46" s="5"/>
      <c r="C46" s="6"/>
    </row>
    <row r="47" spans="1:3" ht="13.5" customHeight="1">
      <c r="A47" s="6"/>
      <c r="B47" s="5"/>
      <c r="C47" s="6"/>
    </row>
    <row r="48" spans="1:3" ht="13.5" customHeight="1">
      <c r="A48" s="6"/>
      <c r="B48" s="5"/>
      <c r="C48" s="6"/>
    </row>
    <row r="49" spans="1:3" ht="13.5" customHeight="1">
      <c r="A49" s="6"/>
      <c r="B49" s="5"/>
      <c r="C49" s="6"/>
    </row>
    <row r="50" spans="1:3" ht="13.5" customHeight="1">
      <c r="A50" s="6"/>
      <c r="B50" s="5"/>
      <c r="C50" s="6"/>
    </row>
    <row r="51" spans="1:3" ht="13.5" customHeight="1">
      <c r="A51" s="6"/>
      <c r="B51" s="5"/>
      <c r="C51" s="6"/>
    </row>
    <row r="52" spans="1:3" ht="13.5" customHeight="1">
      <c r="A52" s="6"/>
      <c r="B52" s="5"/>
      <c r="C52" s="6"/>
    </row>
    <row r="53" spans="1:3" ht="13.5" customHeight="1">
      <c r="A53" s="6"/>
      <c r="B53" s="5"/>
      <c r="C53" s="6"/>
    </row>
    <row r="54" spans="1:3" ht="13.5" customHeight="1">
      <c r="A54" s="6"/>
      <c r="B54" s="5"/>
      <c r="C54" s="6"/>
    </row>
    <row r="55" spans="1:3" ht="13.5" customHeight="1">
      <c r="A55" s="6"/>
      <c r="B55" s="5"/>
      <c r="C55" s="6"/>
    </row>
    <row r="56" spans="1:3" ht="13.5" customHeight="1">
      <c r="A56" s="6"/>
      <c r="B56" s="5"/>
      <c r="C56" s="6"/>
    </row>
    <row r="57" spans="1:3" ht="13.5" customHeight="1">
      <c r="A57" s="6"/>
      <c r="B57" s="5"/>
      <c r="C57" s="6"/>
    </row>
    <row r="58" spans="1:3" ht="13.5" customHeight="1">
      <c r="A58" s="6"/>
      <c r="B58" s="5"/>
      <c r="C58" s="6"/>
    </row>
    <row r="59" spans="1:3" ht="13.5" customHeight="1">
      <c r="A59" s="6"/>
      <c r="B59" s="5"/>
      <c r="C59" s="6"/>
    </row>
    <row r="60" spans="1:3" ht="13.5" customHeight="1">
      <c r="A60" s="6"/>
      <c r="B60" s="5"/>
      <c r="C60" s="6"/>
    </row>
    <row r="61" spans="1:3" ht="13.5" customHeight="1">
      <c r="A61" s="6"/>
      <c r="B61" s="5"/>
      <c r="C61" s="6"/>
    </row>
    <row r="62" spans="1:3" ht="13.5" customHeight="1">
      <c r="A62" s="6"/>
      <c r="B62" s="5"/>
      <c r="C62" s="6"/>
    </row>
    <row r="63" spans="1:3" ht="13.5" customHeight="1">
      <c r="A63" s="6"/>
      <c r="B63" s="5"/>
      <c r="C63" s="6"/>
    </row>
    <row r="64" spans="1:3" ht="13.5" customHeight="1">
      <c r="A64" s="6"/>
      <c r="B64" s="5"/>
      <c r="C64" s="6"/>
    </row>
    <row r="65" spans="1:3" ht="13.5" customHeight="1">
      <c r="A65" s="6"/>
      <c r="B65" s="5"/>
      <c r="C65" s="6"/>
    </row>
    <row r="66" spans="1:3" ht="13.5" customHeight="1">
      <c r="A66" s="6"/>
      <c r="B66" s="5"/>
      <c r="C66" s="6"/>
    </row>
    <row r="67" spans="1:3" ht="13.5" customHeight="1">
      <c r="A67" s="6"/>
      <c r="B67" s="5"/>
      <c r="C67" s="6"/>
    </row>
    <row r="68" spans="1:3" ht="13.5" customHeight="1">
      <c r="A68" s="1"/>
      <c r="B68" s="10"/>
      <c r="C68" s="6"/>
    </row>
    <row r="69" spans="1:3" ht="13.5" customHeight="1">
      <c r="A69" s="1"/>
      <c r="B69" s="10"/>
      <c r="C69" s="6"/>
    </row>
    <row r="70" spans="1:3" ht="13.5" customHeight="1">
      <c r="A70" s="1"/>
      <c r="B70" s="10"/>
      <c r="C70" s="6"/>
    </row>
    <row r="71" spans="1:3" ht="13.5" customHeight="1">
      <c r="A71" s="1"/>
      <c r="B71" s="10"/>
      <c r="C71" s="6"/>
    </row>
    <row r="72" spans="1:3" ht="13.5" customHeight="1">
      <c r="A72" s="1"/>
      <c r="B72" s="10"/>
      <c r="C72" s="6"/>
    </row>
    <row r="73" spans="1:3" ht="13.5" customHeight="1">
      <c r="A73" s="1"/>
      <c r="B73" s="10"/>
      <c r="C73" s="6"/>
    </row>
    <row r="74" spans="1:3" ht="13.5" customHeight="1">
      <c r="A74" s="1"/>
      <c r="B74" s="10"/>
      <c r="C74" s="6"/>
    </row>
    <row r="75" spans="1:3" ht="13.5" customHeight="1">
      <c r="A75" s="1"/>
      <c r="B75" s="10"/>
      <c r="C75" s="6"/>
    </row>
    <row r="76" spans="1:3" ht="13.5" customHeight="1">
      <c r="A76" s="1"/>
      <c r="B76" s="10"/>
      <c r="C76" s="6"/>
    </row>
    <row r="77" spans="1:3" ht="13.5" customHeight="1">
      <c r="A77" s="1"/>
      <c r="B77" s="10"/>
      <c r="C77" s="6"/>
    </row>
    <row r="78" spans="1:3" ht="13.5" customHeight="1">
      <c r="A78" s="1"/>
      <c r="B78" s="10"/>
      <c r="C78" s="6"/>
    </row>
    <row r="79" spans="1:3" ht="13.5" customHeight="1">
      <c r="A79" s="1"/>
      <c r="B79" s="10"/>
      <c r="C79" s="6"/>
    </row>
    <row r="80" spans="1:3" ht="13.5" customHeight="1">
      <c r="A80" s="1"/>
      <c r="B80" s="10"/>
      <c r="C80" s="6"/>
    </row>
    <row r="81" spans="1:3" ht="13.5" customHeight="1">
      <c r="A81" s="1"/>
      <c r="B81" s="10"/>
      <c r="C81" s="6"/>
    </row>
    <row r="82" spans="1:3" ht="13.5" customHeight="1">
      <c r="A82" s="1"/>
      <c r="B82" s="10"/>
      <c r="C82" s="6"/>
    </row>
    <row r="83" spans="1:3" ht="13.5" customHeight="1">
      <c r="A83" s="1"/>
      <c r="B83" s="10"/>
      <c r="C83" s="6"/>
    </row>
    <row r="84" spans="1:3" ht="13.5" customHeight="1">
      <c r="A84" s="1"/>
      <c r="B84" s="10"/>
      <c r="C84" s="6"/>
    </row>
    <row r="85" spans="1:3" ht="13.5" customHeight="1">
      <c r="A85" s="1"/>
      <c r="B85" s="10"/>
      <c r="C85" s="6"/>
    </row>
    <row r="86" spans="1:3" ht="13.5" customHeight="1">
      <c r="A86" s="1"/>
      <c r="B86" s="10"/>
      <c r="C86" s="6"/>
    </row>
    <row r="87" spans="1:3" ht="13.5" customHeight="1">
      <c r="A87" s="1"/>
      <c r="B87" s="10"/>
      <c r="C87" s="6"/>
    </row>
    <row r="88" spans="1:3" ht="13.5" customHeight="1">
      <c r="A88" s="1"/>
      <c r="B88" s="10"/>
      <c r="C88" s="6"/>
    </row>
    <row r="89" spans="1:3" ht="13.5" customHeight="1">
      <c r="A89" s="1"/>
      <c r="B89" s="10"/>
      <c r="C89" s="6"/>
    </row>
    <row r="90" spans="1:3" ht="13.5" customHeight="1">
      <c r="A90" s="1"/>
      <c r="B90" s="10"/>
      <c r="C90" s="6"/>
    </row>
    <row r="91" spans="1:3" ht="13.5" customHeight="1">
      <c r="A91" s="1"/>
      <c r="B91" s="10"/>
      <c r="C91" s="6"/>
    </row>
    <row r="92" spans="1:3" ht="13.5" customHeight="1">
      <c r="A92" s="1"/>
      <c r="B92" s="10"/>
      <c r="C92" s="6"/>
    </row>
    <row r="93" spans="1:3" ht="13.5" customHeight="1">
      <c r="A93" s="1"/>
      <c r="B93" s="10"/>
      <c r="C93" s="6"/>
    </row>
    <row r="94" spans="1:3" ht="13.5" customHeight="1">
      <c r="A94" s="1"/>
      <c r="B94" s="10"/>
      <c r="C94" s="6"/>
    </row>
    <row r="95" spans="1:3" ht="13.5" customHeight="1">
      <c r="A95" s="1"/>
      <c r="B95" s="10"/>
      <c r="C95" s="6"/>
    </row>
    <row r="96" spans="1:3" ht="13.5" customHeight="1">
      <c r="A96" s="1"/>
      <c r="B96" s="10"/>
      <c r="C96" s="6"/>
    </row>
    <row r="97" spans="1:3" ht="13.5" customHeight="1">
      <c r="A97" s="1"/>
      <c r="B97" s="10"/>
      <c r="C97" s="6"/>
    </row>
    <row r="98" spans="1:3" ht="13.5" customHeight="1">
      <c r="A98" s="1"/>
      <c r="B98" s="10"/>
      <c r="C98" s="6"/>
    </row>
    <row r="99" spans="1:3" ht="13.5" customHeight="1">
      <c r="A99" s="1"/>
      <c r="B99" s="10"/>
      <c r="C99" s="6"/>
    </row>
    <row r="100" spans="1:3" ht="13.5" customHeight="1">
      <c r="A100" s="1"/>
      <c r="B100" s="10"/>
      <c r="C100" s="6"/>
    </row>
    <row r="101" spans="1:3" ht="13.5" customHeight="1">
      <c r="A101" s="1"/>
      <c r="B101" s="10"/>
      <c r="C101" s="6"/>
    </row>
    <row r="102" spans="1:3" ht="13.5" customHeight="1">
      <c r="A102" s="1"/>
      <c r="B102" s="10"/>
      <c r="C102" s="6"/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scale="110" r:id="rId1"/>
  <headerFooter alignWithMargins="0">
    <oddHeader>&amp;C&amp;"Brush Script MT,Kursiv"&amp;20&amp;A</oddHeader>
    <oddFooter>&amp;L&amp;F&amp;Cpage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V102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12.875" style="12" customWidth="1"/>
    <col min="2" max="2" width="22.50390625" style="7" customWidth="1"/>
    <col min="3" max="3" width="8.50390625" style="13" customWidth="1"/>
    <col min="4" max="6" width="10.00390625" style="0" customWidth="1"/>
    <col min="7" max="7" width="4.625" style="0" customWidth="1"/>
    <col min="8" max="26" width="3.125" style="7" customWidth="1"/>
    <col min="27" max="16384" width="10.00390625" style="7" customWidth="1"/>
  </cols>
  <sheetData>
    <row r="1" spans="1:10" ht="12.75">
      <c r="A1" s="12" t="s">
        <v>12</v>
      </c>
      <c r="B1" s="12" t="s">
        <v>13</v>
      </c>
      <c r="C1" s="12" t="s">
        <v>14</v>
      </c>
      <c r="J1" s="15"/>
    </row>
    <row r="2" spans="1:22" ht="13.5" customHeight="1">
      <c r="A2" s="6">
        <v>8</v>
      </c>
      <c r="B2" s="7" t="s">
        <v>50</v>
      </c>
      <c r="C2" s="6">
        <v>1</v>
      </c>
      <c r="E2" s="7"/>
      <c r="H2" s="7">
        <f aca="true" t="shared" si="0" ref="H2:H14">IF(C2="","",IF(J2="",0,VLOOKUP(K2,P$2:R$14,3)))</f>
        <v>0</v>
      </c>
      <c r="I2" t="str">
        <f>VLOOKUP(A2,Input!A$3:D$15,4)</f>
        <v>I-Teams</v>
      </c>
      <c r="J2">
        <f>IF(I2&lt;&gt;J$1,"",C2)</f>
      </c>
      <c r="K2" s="7" t="e">
        <f aca="true" t="shared" si="1" ref="K2:K14">RANK(J2,J$2:J$14,1)</f>
        <v>#VALUE!</v>
      </c>
      <c r="L2" s="7">
        <f>IF(J2="",COUNT('[2]Input'!A:A)+1,K2)</f>
        <v>14</v>
      </c>
      <c r="N2" s="7">
        <v>1</v>
      </c>
      <c r="P2" s="7">
        <f aca="true" t="shared" si="2" ref="P2:P14">SMALL(L$2:L$14,N2)</f>
        <v>14</v>
      </c>
      <c r="R2" s="7">
        <f aca="true" t="shared" si="3" ref="R2:R39">IF(N2+1&gt;P2,ABS(IF(R3="",P2+(N2-P2)/2,IF(P3&gt;P2,P2+(P3-1-P2)/2,R3))-$N$1),"")</f>
      </c>
      <c r="T2" s="7">
        <f>SUM(H2,H15,H28)</f>
        <v>0</v>
      </c>
      <c r="U2" s="7" t="str">
        <f>IF(T2=0,"x",T2)</f>
        <v>x</v>
      </c>
      <c r="V2" s="7" t="e">
        <f>RANK(U2,U$2:U$14,1)</f>
        <v>#VALUE!</v>
      </c>
    </row>
    <row r="3" spans="1:22" ht="13.5" customHeight="1">
      <c r="A3" s="6">
        <v>2</v>
      </c>
      <c r="B3" s="7" t="s">
        <v>59</v>
      </c>
      <c r="C3" s="6">
        <v>3</v>
      </c>
      <c r="H3">
        <f t="shared" si="0"/>
        <v>0</v>
      </c>
      <c r="I3" t="str">
        <f>VLOOKUP(A3,Input!A$3:D$15,4)</f>
        <v>Teams</v>
      </c>
      <c r="J3">
        <f aca="true" t="shared" si="4" ref="J3:J40">IF(I3&lt;&gt;J$1,"",C3)</f>
      </c>
      <c r="K3" s="7" t="e">
        <f t="shared" si="1"/>
        <v>#VALUE!</v>
      </c>
      <c r="L3" s="7">
        <f>IF(J3="",COUNT('[2]Input'!A:A)+1,K3)</f>
        <v>14</v>
      </c>
      <c r="N3" s="7">
        <v>2</v>
      </c>
      <c r="P3" s="7">
        <f t="shared" si="2"/>
        <v>14</v>
      </c>
      <c r="R3" s="7">
        <f t="shared" si="3"/>
      </c>
      <c r="T3" s="7">
        <f aca="true" t="shared" si="5" ref="T3:T14">SUM(H3,H16,H29)</f>
        <v>0</v>
      </c>
      <c r="U3" s="7" t="str">
        <f aca="true" t="shared" si="6" ref="U3:U14">IF(T3=0,"x",T3)</f>
        <v>x</v>
      </c>
      <c r="V3" s="7" t="e">
        <f aca="true" t="shared" si="7" ref="V3:V14">RANK(U3,U$2:U$14,1)</f>
        <v>#VALUE!</v>
      </c>
    </row>
    <row r="4" spans="1:22" ht="13.5" customHeight="1">
      <c r="A4" s="6">
        <v>4</v>
      </c>
      <c r="B4" s="7" t="s">
        <v>62</v>
      </c>
      <c r="C4" s="6">
        <v>3</v>
      </c>
      <c r="H4">
        <f t="shared" si="0"/>
        <v>0</v>
      </c>
      <c r="I4" t="str">
        <f>VLOOKUP(A4,Input!A$3:D$15,4)</f>
        <v>Teams</v>
      </c>
      <c r="J4">
        <f t="shared" si="4"/>
      </c>
      <c r="K4" s="7" t="e">
        <f t="shared" si="1"/>
        <v>#VALUE!</v>
      </c>
      <c r="L4" s="7">
        <f>IF(J4="",COUNT('[2]Input'!A:A)+1,K4)</f>
        <v>14</v>
      </c>
      <c r="N4" s="7">
        <v>3</v>
      </c>
      <c r="P4" s="7">
        <f t="shared" si="2"/>
        <v>14</v>
      </c>
      <c r="R4" s="7">
        <f t="shared" si="3"/>
      </c>
      <c r="T4" s="7">
        <f t="shared" si="5"/>
        <v>0</v>
      </c>
      <c r="U4" s="7" t="str">
        <f t="shared" si="6"/>
        <v>x</v>
      </c>
      <c r="V4" s="7" t="e">
        <f t="shared" si="7"/>
        <v>#VALUE!</v>
      </c>
    </row>
    <row r="5" spans="1:22" ht="13.5" customHeight="1">
      <c r="A5" s="6">
        <v>10</v>
      </c>
      <c r="B5" s="7" t="s">
        <v>72</v>
      </c>
      <c r="C5" s="6">
        <v>3</v>
      </c>
      <c r="H5">
        <f t="shared" si="0"/>
        <v>0</v>
      </c>
      <c r="I5" t="str">
        <f>VLOOKUP(A5,Input!A$3:D$15,4)</f>
        <v>Teams</v>
      </c>
      <c r="J5">
        <f t="shared" si="4"/>
      </c>
      <c r="K5" s="7" t="e">
        <f t="shared" si="1"/>
        <v>#VALUE!</v>
      </c>
      <c r="L5" s="7">
        <f>IF(J5="",COUNT('[2]Input'!A:A)+1,K5)</f>
        <v>14</v>
      </c>
      <c r="N5" s="7">
        <v>4</v>
      </c>
      <c r="P5" s="7">
        <f t="shared" si="2"/>
        <v>14</v>
      </c>
      <c r="R5" s="7">
        <f t="shared" si="3"/>
      </c>
      <c r="T5" s="7">
        <f t="shared" si="5"/>
        <v>0</v>
      </c>
      <c r="U5" s="7" t="str">
        <f t="shared" si="6"/>
        <v>x</v>
      </c>
      <c r="V5" s="7" t="e">
        <f t="shared" si="7"/>
        <v>#VALUE!</v>
      </c>
    </row>
    <row r="6" spans="1:22" ht="13.5" customHeight="1">
      <c r="A6" s="6">
        <v>6</v>
      </c>
      <c r="B6" s="7" t="s">
        <v>65</v>
      </c>
      <c r="C6" s="6">
        <v>5</v>
      </c>
      <c r="H6">
        <f t="shared" si="0"/>
        <v>0</v>
      </c>
      <c r="I6" t="str">
        <f>VLOOKUP(A6,Input!A$3:D$15,4)</f>
        <v>Teams</v>
      </c>
      <c r="J6">
        <f t="shared" si="4"/>
      </c>
      <c r="K6" s="7" t="e">
        <f t="shared" si="1"/>
        <v>#VALUE!</v>
      </c>
      <c r="L6" s="7">
        <f>IF(J6="",COUNT('[2]Input'!A:A)+1,K6)</f>
        <v>14</v>
      </c>
      <c r="N6" s="7">
        <v>5</v>
      </c>
      <c r="P6" s="7">
        <f t="shared" si="2"/>
        <v>14</v>
      </c>
      <c r="R6" s="7">
        <f t="shared" si="3"/>
      </c>
      <c r="T6" s="7">
        <f t="shared" si="5"/>
        <v>0</v>
      </c>
      <c r="U6" s="7" t="str">
        <f t="shared" si="6"/>
        <v>x</v>
      </c>
      <c r="V6" s="7" t="e">
        <f t="shared" si="7"/>
        <v>#VALUE!</v>
      </c>
    </row>
    <row r="7" spans="1:22" ht="13.5" customHeight="1">
      <c r="A7" s="6">
        <v>9</v>
      </c>
      <c r="B7" s="7" t="s">
        <v>71</v>
      </c>
      <c r="C7" s="6">
        <v>6</v>
      </c>
      <c r="H7">
        <f t="shared" si="0"/>
        <v>0</v>
      </c>
      <c r="I7" t="str">
        <f>VLOOKUP(A7,Input!A$3:D$15,4)</f>
        <v>I-Teams</v>
      </c>
      <c r="J7">
        <f t="shared" si="4"/>
      </c>
      <c r="K7" s="7" t="e">
        <f t="shared" si="1"/>
        <v>#VALUE!</v>
      </c>
      <c r="L7" s="7">
        <f>IF(J7="",COUNT('[2]Input'!A:A)+1,K7)</f>
        <v>14</v>
      </c>
      <c r="N7" s="7">
        <v>6</v>
      </c>
      <c r="P7" s="7">
        <f t="shared" si="2"/>
        <v>14</v>
      </c>
      <c r="R7" s="7">
        <f t="shared" si="3"/>
      </c>
      <c r="T7" s="7">
        <f t="shared" si="5"/>
        <v>0</v>
      </c>
      <c r="U7" s="7" t="str">
        <f t="shared" si="6"/>
        <v>x</v>
      </c>
      <c r="V7" s="7" t="e">
        <f t="shared" si="7"/>
        <v>#VALUE!</v>
      </c>
    </row>
    <row r="8" spans="1:22" ht="13.5" customHeight="1">
      <c r="A8" s="6">
        <v>1</v>
      </c>
      <c r="B8" s="7" t="s">
        <v>56</v>
      </c>
      <c r="C8" s="6">
        <v>7</v>
      </c>
      <c r="H8">
        <f t="shared" si="0"/>
        <v>0</v>
      </c>
      <c r="I8" t="str">
        <f>VLOOKUP(A8,Input!A$3:D$15,4)</f>
        <v>Teams</v>
      </c>
      <c r="J8">
        <f t="shared" si="4"/>
      </c>
      <c r="K8" s="7" t="e">
        <f t="shared" si="1"/>
        <v>#VALUE!</v>
      </c>
      <c r="L8" s="7">
        <f>IF(J8="",COUNT('[2]Input'!A:A)+1,K8)</f>
        <v>14</v>
      </c>
      <c r="N8" s="7">
        <v>7</v>
      </c>
      <c r="P8" s="7">
        <f t="shared" si="2"/>
        <v>14</v>
      </c>
      <c r="R8" s="7">
        <f t="shared" si="3"/>
      </c>
      <c r="T8" s="7">
        <f t="shared" si="5"/>
        <v>0</v>
      </c>
      <c r="U8" s="7" t="str">
        <f t="shared" si="6"/>
        <v>x</v>
      </c>
      <c r="V8" s="7" t="e">
        <f t="shared" si="7"/>
        <v>#VALUE!</v>
      </c>
    </row>
    <row r="9" spans="1:22" ht="13.5" customHeight="1">
      <c r="A9" s="6">
        <v>12</v>
      </c>
      <c r="B9" s="7" t="s">
        <v>74</v>
      </c>
      <c r="C9" s="6">
        <v>8</v>
      </c>
      <c r="H9">
        <f t="shared" si="0"/>
        <v>0</v>
      </c>
      <c r="I9" t="str">
        <f>VLOOKUP(A9,Input!A$3:D$15,4)</f>
        <v>Teams</v>
      </c>
      <c r="J9">
        <f t="shared" si="4"/>
      </c>
      <c r="K9" s="7" t="e">
        <f t="shared" si="1"/>
        <v>#VALUE!</v>
      </c>
      <c r="L9" s="7">
        <f>IF(J9="",COUNT('[2]Input'!A:A)+1,K9)</f>
        <v>14</v>
      </c>
      <c r="N9" s="7">
        <v>8</v>
      </c>
      <c r="P9" s="7">
        <f t="shared" si="2"/>
        <v>14</v>
      </c>
      <c r="R9" s="7">
        <f t="shared" si="3"/>
      </c>
      <c r="T9" s="7">
        <f t="shared" si="5"/>
        <v>0</v>
      </c>
      <c r="U9" s="7" t="str">
        <f t="shared" si="6"/>
        <v>x</v>
      </c>
      <c r="V9" s="7" t="e">
        <f t="shared" si="7"/>
        <v>#VALUE!</v>
      </c>
    </row>
    <row r="10" spans="1:22" ht="13.5" customHeight="1">
      <c r="A10" s="6">
        <v>7</v>
      </c>
      <c r="B10" s="7" t="s">
        <v>67</v>
      </c>
      <c r="C10" s="6">
        <v>9</v>
      </c>
      <c r="H10">
        <f t="shared" si="0"/>
        <v>0</v>
      </c>
      <c r="I10" t="str">
        <f>VLOOKUP(A10,Input!A$3:D$15,4)</f>
        <v>Teams</v>
      </c>
      <c r="J10">
        <f t="shared" si="4"/>
      </c>
      <c r="K10" s="7" t="e">
        <f t="shared" si="1"/>
        <v>#VALUE!</v>
      </c>
      <c r="L10" s="7">
        <f>IF(J10="",COUNT('[2]Input'!A:A)+1,K10)</f>
        <v>14</v>
      </c>
      <c r="N10" s="7">
        <v>9</v>
      </c>
      <c r="P10" s="7">
        <f t="shared" si="2"/>
        <v>14</v>
      </c>
      <c r="R10" s="7">
        <f t="shared" si="3"/>
      </c>
      <c r="T10" s="7">
        <f t="shared" si="5"/>
        <v>0</v>
      </c>
      <c r="U10" s="7" t="str">
        <f t="shared" si="6"/>
        <v>x</v>
      </c>
      <c r="V10" s="7" t="e">
        <f t="shared" si="7"/>
        <v>#VALUE!</v>
      </c>
    </row>
    <row r="11" spans="1:22" ht="13.5" customHeight="1">
      <c r="A11" s="6">
        <v>5</v>
      </c>
      <c r="B11" s="7" t="s">
        <v>64</v>
      </c>
      <c r="C11" s="6">
        <v>10.5</v>
      </c>
      <c r="H11">
        <f t="shared" si="0"/>
        <v>0</v>
      </c>
      <c r="I11" t="str">
        <f>VLOOKUP(A11,Input!A$3:D$15,4)</f>
        <v>Teams</v>
      </c>
      <c r="J11">
        <f t="shared" si="4"/>
      </c>
      <c r="K11" s="7" t="e">
        <f t="shared" si="1"/>
        <v>#VALUE!</v>
      </c>
      <c r="L11" s="7">
        <f>IF(J11="",COUNT('[2]Input'!A:A)+1,K11)</f>
        <v>14</v>
      </c>
      <c r="N11" s="7">
        <v>10</v>
      </c>
      <c r="P11" s="7">
        <f t="shared" si="2"/>
        <v>14</v>
      </c>
      <c r="R11" s="7">
        <f t="shared" si="3"/>
      </c>
      <c r="T11" s="7">
        <f t="shared" si="5"/>
        <v>0</v>
      </c>
      <c r="U11" s="7" t="str">
        <f t="shared" si="6"/>
        <v>x</v>
      </c>
      <c r="V11" s="7" t="e">
        <f t="shared" si="7"/>
        <v>#VALUE!</v>
      </c>
    </row>
    <row r="12" spans="1:22" ht="13.5" customHeight="1">
      <c r="A12" s="6">
        <v>11</v>
      </c>
      <c r="B12" s="7" t="s">
        <v>73</v>
      </c>
      <c r="C12" s="6">
        <v>10.5</v>
      </c>
      <c r="H12">
        <f t="shared" si="0"/>
        <v>0</v>
      </c>
      <c r="I12" t="str">
        <f>VLOOKUP(A12,Input!A$3:D$15,4)</f>
        <v>Teams</v>
      </c>
      <c r="J12">
        <f t="shared" si="4"/>
      </c>
      <c r="K12" s="7" t="e">
        <f t="shared" si="1"/>
        <v>#VALUE!</v>
      </c>
      <c r="L12" s="7">
        <f>IF(J12="",COUNT('[2]Input'!A:A)+1,K12)</f>
        <v>14</v>
      </c>
      <c r="N12" s="7">
        <v>11</v>
      </c>
      <c r="P12" s="7">
        <f t="shared" si="2"/>
        <v>14</v>
      </c>
      <c r="R12" s="7">
        <f t="shared" si="3"/>
      </c>
      <c r="T12" s="7">
        <f t="shared" si="5"/>
        <v>0</v>
      </c>
      <c r="U12" s="7" t="str">
        <f t="shared" si="6"/>
        <v>x</v>
      </c>
      <c r="V12" s="7" t="e">
        <f t="shared" si="7"/>
        <v>#VALUE!</v>
      </c>
    </row>
    <row r="13" spans="1:22" ht="13.5" customHeight="1">
      <c r="A13" s="6">
        <v>3</v>
      </c>
      <c r="B13" s="7" t="s">
        <v>61</v>
      </c>
      <c r="C13" s="6">
        <v>12</v>
      </c>
      <c r="H13">
        <f t="shared" si="0"/>
        <v>0</v>
      </c>
      <c r="I13" t="str">
        <f>VLOOKUP(A13,Input!A$3:D$15,4)</f>
        <v>Teams</v>
      </c>
      <c r="J13">
        <f t="shared" si="4"/>
      </c>
      <c r="K13" s="7" t="e">
        <f t="shared" si="1"/>
        <v>#VALUE!</v>
      </c>
      <c r="L13" s="7">
        <f>IF(J13="",COUNT('[2]Input'!A:A)+1,K13)</f>
        <v>14</v>
      </c>
      <c r="N13" s="7">
        <v>12</v>
      </c>
      <c r="P13" s="7">
        <f t="shared" si="2"/>
        <v>14</v>
      </c>
      <c r="R13" s="7">
        <f t="shared" si="3"/>
      </c>
      <c r="T13" s="7">
        <f t="shared" si="5"/>
        <v>0</v>
      </c>
      <c r="U13" s="7" t="str">
        <f t="shared" si="6"/>
        <v>x</v>
      </c>
      <c r="V13" s="7" t="e">
        <f t="shared" si="7"/>
        <v>#VALUE!</v>
      </c>
    </row>
    <row r="14" spans="1:22" ht="13.5" customHeight="1">
      <c r="A14" s="6">
        <v>13</v>
      </c>
      <c r="B14" s="7" t="s">
        <v>75</v>
      </c>
      <c r="C14" s="6">
        <v>13</v>
      </c>
      <c r="H14">
        <f t="shared" si="0"/>
        <v>0</v>
      </c>
      <c r="I14" t="str">
        <f>VLOOKUP(A14,Input!A$3:D$15,4)</f>
        <v>Teams</v>
      </c>
      <c r="J14">
        <f t="shared" si="4"/>
      </c>
      <c r="K14" s="7" t="e">
        <f t="shared" si="1"/>
        <v>#VALUE!</v>
      </c>
      <c r="L14" s="7">
        <f>IF(J14="",COUNT('[2]Input'!A:A)+1,K14)</f>
        <v>14</v>
      </c>
      <c r="N14" s="7">
        <v>13</v>
      </c>
      <c r="P14" s="7">
        <f t="shared" si="2"/>
        <v>14</v>
      </c>
      <c r="R14" s="7">
        <f t="shared" si="3"/>
      </c>
      <c r="T14" s="7">
        <f t="shared" si="5"/>
        <v>0</v>
      </c>
      <c r="U14" s="7" t="str">
        <f t="shared" si="6"/>
        <v>x</v>
      </c>
      <c r="V14" s="7" t="e">
        <f t="shared" si="7"/>
        <v>#VALUE!</v>
      </c>
    </row>
    <row r="15" spans="1:18" ht="13.5" customHeight="1">
      <c r="A15" s="6">
        <v>8</v>
      </c>
      <c r="B15" s="5" t="s">
        <v>50</v>
      </c>
      <c r="C15" s="6">
        <v>1</v>
      </c>
      <c r="H15">
        <f aca="true" t="shared" si="8" ref="H15:H27">IF(C15="","",IF(J15="",0,VLOOKUP(K15,P$15:R$27,3)))</f>
        <v>0</v>
      </c>
      <c r="I15" t="str">
        <f>VLOOKUP(A15,Input!A$3:D$15,4)</f>
        <v>I-Teams</v>
      </c>
      <c r="J15">
        <f t="shared" si="4"/>
      </c>
      <c r="K15" s="7" t="e">
        <f aca="true" t="shared" si="9" ref="K15:K27">RANK(J15,J$15:J$27,1)</f>
        <v>#VALUE!</v>
      </c>
      <c r="L15" s="7">
        <f>IF(J15="",COUNT('[2]Input'!A:A)+1,K15)</f>
        <v>14</v>
      </c>
      <c r="N15" s="7">
        <v>1</v>
      </c>
      <c r="P15" s="7">
        <f aca="true" t="shared" si="10" ref="P15:P27">SMALL(L$15:L$27,N15)</f>
        <v>14</v>
      </c>
      <c r="R15" s="7">
        <f t="shared" si="3"/>
      </c>
    </row>
    <row r="16" spans="1:18" ht="13.5" customHeight="1">
      <c r="A16" s="6">
        <v>6</v>
      </c>
      <c r="B16" s="5" t="s">
        <v>65</v>
      </c>
      <c r="C16" s="6">
        <v>2</v>
      </c>
      <c r="H16">
        <f t="shared" si="8"/>
        <v>0</v>
      </c>
      <c r="I16" t="str">
        <f>VLOOKUP(A16,Input!A$3:D$15,4)</f>
        <v>Teams</v>
      </c>
      <c r="J16">
        <f t="shared" si="4"/>
      </c>
      <c r="K16" s="7" t="e">
        <f t="shared" si="9"/>
        <v>#VALUE!</v>
      </c>
      <c r="L16" s="7">
        <f>IF(J16="",COUNT('[2]Input'!A:A)+1,K16)</f>
        <v>14</v>
      </c>
      <c r="N16" s="7">
        <v>2</v>
      </c>
      <c r="P16" s="7">
        <f t="shared" si="10"/>
        <v>14</v>
      </c>
      <c r="R16" s="7">
        <f t="shared" si="3"/>
      </c>
    </row>
    <row r="17" spans="1:18" ht="13.5" customHeight="1">
      <c r="A17" s="6">
        <v>2</v>
      </c>
      <c r="B17" s="5" t="s">
        <v>59</v>
      </c>
      <c r="C17" s="6">
        <v>3.5</v>
      </c>
      <c r="H17">
        <f t="shared" si="8"/>
        <v>0</v>
      </c>
      <c r="I17" t="str">
        <f>VLOOKUP(A17,Input!A$3:D$15,4)</f>
        <v>Teams</v>
      </c>
      <c r="J17">
        <f t="shared" si="4"/>
      </c>
      <c r="K17" s="7" t="e">
        <f t="shared" si="9"/>
        <v>#VALUE!</v>
      </c>
      <c r="L17" s="7">
        <f>IF(J17="",COUNT('[2]Input'!A:A)+1,K17)</f>
        <v>14</v>
      </c>
      <c r="N17" s="7">
        <v>3</v>
      </c>
      <c r="P17" s="7">
        <f t="shared" si="10"/>
        <v>14</v>
      </c>
      <c r="R17" s="7">
        <f t="shared" si="3"/>
      </c>
    </row>
    <row r="18" spans="1:18" ht="13.5" customHeight="1">
      <c r="A18" s="6">
        <v>4</v>
      </c>
      <c r="B18" s="5" t="s">
        <v>62</v>
      </c>
      <c r="C18" s="6">
        <v>3.5</v>
      </c>
      <c r="H18">
        <f t="shared" si="8"/>
        <v>0</v>
      </c>
      <c r="I18" t="str">
        <f>VLOOKUP(A18,Input!A$3:D$15,4)</f>
        <v>Teams</v>
      </c>
      <c r="J18">
        <f t="shared" si="4"/>
      </c>
      <c r="K18" s="7" t="e">
        <f t="shared" si="9"/>
        <v>#VALUE!</v>
      </c>
      <c r="L18" s="7">
        <f>IF(J18="",COUNT('[2]Input'!A:A)+1,K18)</f>
        <v>14</v>
      </c>
      <c r="N18" s="7">
        <v>4</v>
      </c>
      <c r="P18" s="7">
        <f t="shared" si="10"/>
        <v>14</v>
      </c>
      <c r="R18" s="7">
        <f t="shared" si="3"/>
      </c>
    </row>
    <row r="19" spans="1:18" ht="13.5" customHeight="1">
      <c r="A19" s="6">
        <v>10</v>
      </c>
      <c r="B19" s="5" t="s">
        <v>72</v>
      </c>
      <c r="C19" s="6">
        <v>5.5</v>
      </c>
      <c r="H19">
        <f t="shared" si="8"/>
        <v>0</v>
      </c>
      <c r="I19" t="str">
        <f>VLOOKUP(A19,Input!A$3:D$15,4)</f>
        <v>Teams</v>
      </c>
      <c r="J19">
        <f t="shared" si="4"/>
      </c>
      <c r="K19" s="7" t="e">
        <f t="shared" si="9"/>
        <v>#VALUE!</v>
      </c>
      <c r="L19" s="7">
        <f>IF(J19="",COUNT('[2]Input'!A:A)+1,K19)</f>
        <v>14</v>
      </c>
      <c r="N19" s="7">
        <v>5</v>
      </c>
      <c r="P19" s="7">
        <f t="shared" si="10"/>
        <v>14</v>
      </c>
      <c r="R19" s="7">
        <f t="shared" si="3"/>
      </c>
    </row>
    <row r="20" spans="1:18" ht="13.5" customHeight="1">
      <c r="A20" s="6">
        <v>12</v>
      </c>
      <c r="B20" s="5" t="s">
        <v>74</v>
      </c>
      <c r="C20" s="6">
        <v>5.5</v>
      </c>
      <c r="H20">
        <f t="shared" si="8"/>
        <v>0</v>
      </c>
      <c r="I20" t="str">
        <f>VLOOKUP(A20,Input!A$3:D$15,4)</f>
        <v>Teams</v>
      </c>
      <c r="J20">
        <f t="shared" si="4"/>
      </c>
      <c r="K20" s="7" t="e">
        <f t="shared" si="9"/>
        <v>#VALUE!</v>
      </c>
      <c r="L20" s="7">
        <f>IF(J20="",COUNT('[2]Input'!A:A)+1,K20)</f>
        <v>14</v>
      </c>
      <c r="N20" s="7">
        <v>6</v>
      </c>
      <c r="P20" s="7">
        <f t="shared" si="10"/>
        <v>14</v>
      </c>
      <c r="R20" s="7">
        <f t="shared" si="3"/>
      </c>
    </row>
    <row r="21" spans="1:18" ht="13.5" customHeight="1">
      <c r="A21" s="6">
        <v>1</v>
      </c>
      <c r="B21" s="5" t="s">
        <v>56</v>
      </c>
      <c r="C21" s="6">
        <v>7.5</v>
      </c>
      <c r="H21">
        <f t="shared" si="8"/>
        <v>0</v>
      </c>
      <c r="I21" t="str">
        <f>VLOOKUP(A21,Input!A$3:D$15,4)</f>
        <v>Teams</v>
      </c>
      <c r="J21">
        <f t="shared" si="4"/>
      </c>
      <c r="K21" s="7" t="e">
        <f t="shared" si="9"/>
        <v>#VALUE!</v>
      </c>
      <c r="L21" s="7">
        <f>IF(J21="",COUNT('[2]Input'!A:A)+1,K21)</f>
        <v>14</v>
      </c>
      <c r="N21" s="7">
        <v>7</v>
      </c>
      <c r="P21" s="7">
        <f t="shared" si="10"/>
        <v>14</v>
      </c>
      <c r="R21" s="7">
        <f t="shared" si="3"/>
      </c>
    </row>
    <row r="22" spans="1:18" ht="13.5" customHeight="1">
      <c r="A22" s="6">
        <v>7</v>
      </c>
      <c r="B22" s="5" t="s">
        <v>67</v>
      </c>
      <c r="C22" s="6">
        <v>7.5</v>
      </c>
      <c r="H22">
        <f t="shared" si="8"/>
        <v>0</v>
      </c>
      <c r="I22" t="str">
        <f>VLOOKUP(A22,Input!A$3:D$15,4)</f>
        <v>Teams</v>
      </c>
      <c r="J22">
        <f t="shared" si="4"/>
      </c>
      <c r="K22" s="9" t="e">
        <f t="shared" si="9"/>
        <v>#VALUE!</v>
      </c>
      <c r="L22" s="7">
        <f>IF(J22="",COUNT('[2]Input'!A:A)+1,K22)</f>
        <v>14</v>
      </c>
      <c r="N22" s="7">
        <v>8</v>
      </c>
      <c r="P22" s="7">
        <f t="shared" si="10"/>
        <v>14</v>
      </c>
      <c r="R22" s="7">
        <f t="shared" si="3"/>
      </c>
    </row>
    <row r="23" spans="1:18" ht="13.5" customHeight="1">
      <c r="A23" s="6">
        <v>11</v>
      </c>
      <c r="B23" s="5" t="s">
        <v>73</v>
      </c>
      <c r="C23" s="6">
        <v>9</v>
      </c>
      <c r="H23">
        <f t="shared" si="8"/>
        <v>0</v>
      </c>
      <c r="I23" t="str">
        <f>VLOOKUP(A23,Input!A$3:D$15,4)</f>
        <v>Teams</v>
      </c>
      <c r="J23">
        <f t="shared" si="4"/>
      </c>
      <c r="K23" s="9" t="e">
        <f t="shared" si="9"/>
        <v>#VALUE!</v>
      </c>
      <c r="L23" s="7">
        <f>IF(J23="",COUNT('[2]Input'!A:A)+1,K23)</f>
        <v>14</v>
      </c>
      <c r="N23" s="7">
        <v>9</v>
      </c>
      <c r="P23" s="7">
        <f t="shared" si="10"/>
        <v>14</v>
      </c>
      <c r="R23" s="7">
        <f t="shared" si="3"/>
      </c>
    </row>
    <row r="24" spans="1:18" ht="13.5" customHeight="1">
      <c r="A24" s="6">
        <v>9</v>
      </c>
      <c r="B24" s="7" t="s">
        <v>71</v>
      </c>
      <c r="C24" s="6">
        <v>10</v>
      </c>
      <c r="H24">
        <f t="shared" si="8"/>
        <v>0</v>
      </c>
      <c r="I24" t="str">
        <f>VLOOKUP(A24,Input!A$3:D$15,4)</f>
        <v>I-Teams</v>
      </c>
      <c r="J24">
        <f t="shared" si="4"/>
      </c>
      <c r="K24" s="9" t="e">
        <f t="shared" si="9"/>
        <v>#VALUE!</v>
      </c>
      <c r="L24" s="7">
        <f>IF(J24="",COUNT('[2]Input'!A:A)+1,K24)</f>
        <v>14</v>
      </c>
      <c r="N24" s="7">
        <v>10</v>
      </c>
      <c r="P24" s="7">
        <f t="shared" si="10"/>
        <v>14</v>
      </c>
      <c r="R24" s="7">
        <f t="shared" si="3"/>
      </c>
    </row>
    <row r="25" spans="1:18" ht="13.5" customHeight="1">
      <c r="A25" s="6">
        <v>3</v>
      </c>
      <c r="B25" s="5" t="s">
        <v>61</v>
      </c>
      <c r="C25" s="6">
        <v>11</v>
      </c>
      <c r="H25">
        <f t="shared" si="8"/>
        <v>0</v>
      </c>
      <c r="I25" t="str">
        <f>VLOOKUP(A25,Input!A$3:D$15,4)</f>
        <v>Teams</v>
      </c>
      <c r="J25">
        <f t="shared" si="4"/>
      </c>
      <c r="K25" s="9" t="e">
        <f t="shared" si="9"/>
        <v>#VALUE!</v>
      </c>
      <c r="L25" s="7">
        <f>IF(J25="",COUNT('[2]Input'!A:A)+1,K25)</f>
        <v>14</v>
      </c>
      <c r="N25" s="7">
        <v>11</v>
      </c>
      <c r="P25" s="7">
        <f t="shared" si="10"/>
        <v>14</v>
      </c>
      <c r="R25" s="7">
        <f t="shared" si="3"/>
      </c>
    </row>
    <row r="26" spans="1:18" ht="13.5" customHeight="1">
      <c r="A26" s="6">
        <v>5</v>
      </c>
      <c r="B26" s="5" t="s">
        <v>64</v>
      </c>
      <c r="C26" s="6">
        <v>12</v>
      </c>
      <c r="H26">
        <f t="shared" si="8"/>
        <v>0</v>
      </c>
      <c r="I26" t="str">
        <f>VLOOKUP(A26,Input!A$3:D$15,4)</f>
        <v>Teams</v>
      </c>
      <c r="J26">
        <f t="shared" si="4"/>
      </c>
      <c r="K26" s="9" t="e">
        <f t="shared" si="9"/>
        <v>#VALUE!</v>
      </c>
      <c r="L26" s="7">
        <f>IF(J26="",COUNT('[2]Input'!A:A)+1,K26)</f>
        <v>14</v>
      </c>
      <c r="N26" s="7">
        <v>12</v>
      </c>
      <c r="P26" s="7">
        <f t="shared" si="10"/>
        <v>14</v>
      </c>
      <c r="R26" s="7">
        <f t="shared" si="3"/>
      </c>
    </row>
    <row r="27" spans="1:18" ht="13.5" customHeight="1">
      <c r="A27" s="6">
        <v>13</v>
      </c>
      <c r="B27" s="5" t="s">
        <v>75</v>
      </c>
      <c r="C27" s="6">
        <v>13</v>
      </c>
      <c r="H27">
        <f t="shared" si="8"/>
        <v>0</v>
      </c>
      <c r="I27" t="str">
        <f>VLOOKUP(A27,Input!A$3:D$15,4)</f>
        <v>Teams</v>
      </c>
      <c r="J27">
        <f t="shared" si="4"/>
      </c>
      <c r="K27" s="9" t="e">
        <f t="shared" si="9"/>
        <v>#VALUE!</v>
      </c>
      <c r="L27" s="7">
        <f>IF(J27="",COUNT('[2]Input'!A:A)+1,K27)</f>
        <v>14</v>
      </c>
      <c r="N27" s="7">
        <v>13</v>
      </c>
      <c r="P27" s="7">
        <f t="shared" si="10"/>
        <v>14</v>
      </c>
      <c r="R27" s="7">
        <f t="shared" si="3"/>
      </c>
    </row>
    <row r="28" spans="1:18" ht="13.5" customHeight="1">
      <c r="A28" s="6">
        <v>8</v>
      </c>
      <c r="B28" s="5" t="s">
        <v>50</v>
      </c>
      <c r="C28" s="6">
        <v>1</v>
      </c>
      <c r="H28">
        <f aca="true" t="shared" si="11" ref="H28:H40">IF(C28="","",IF(J28="",0,VLOOKUP(K28,P$28:R$40,3)))</f>
        <v>0</v>
      </c>
      <c r="I28" t="str">
        <f>VLOOKUP(A28,Input!A$3:D$15,4)</f>
        <v>I-Teams</v>
      </c>
      <c r="J28">
        <f t="shared" si="4"/>
      </c>
      <c r="K28" s="9" t="e">
        <f aca="true" t="shared" si="12" ref="K28:K40">RANK(J28,J$28:J$40,1)</f>
        <v>#VALUE!</v>
      </c>
      <c r="L28" s="7">
        <f>IF(J28="",COUNT('[2]Input'!A:A)+1,K28)</f>
        <v>14</v>
      </c>
      <c r="N28" s="7">
        <v>1</v>
      </c>
      <c r="P28" s="7">
        <f aca="true" t="shared" si="13" ref="P28:P40">SMALL(L$28:L$40,N28)</f>
        <v>14</v>
      </c>
      <c r="R28" s="7">
        <f t="shared" si="3"/>
      </c>
    </row>
    <row r="29" spans="1:18" ht="13.5" customHeight="1">
      <c r="A29" s="6">
        <v>6</v>
      </c>
      <c r="B29" s="5" t="s">
        <v>65</v>
      </c>
      <c r="C29" s="6">
        <v>2</v>
      </c>
      <c r="H29">
        <f t="shared" si="11"/>
        <v>0</v>
      </c>
      <c r="I29" t="str">
        <f>VLOOKUP(A29,Input!A$3:D$15,4)</f>
        <v>Teams</v>
      </c>
      <c r="J29">
        <f t="shared" si="4"/>
      </c>
      <c r="K29" s="9" t="e">
        <f t="shared" si="12"/>
        <v>#VALUE!</v>
      </c>
      <c r="L29" s="7">
        <f>IF(J29="",COUNT('[2]Input'!A:A)+1,K29)</f>
        <v>14</v>
      </c>
      <c r="N29" s="7">
        <v>2</v>
      </c>
      <c r="P29" s="7">
        <f t="shared" si="13"/>
        <v>14</v>
      </c>
      <c r="R29" s="7">
        <f t="shared" si="3"/>
      </c>
    </row>
    <row r="30" spans="1:18" ht="13.5" customHeight="1">
      <c r="A30" s="6">
        <v>7</v>
      </c>
      <c r="B30" s="5" t="s">
        <v>67</v>
      </c>
      <c r="C30" s="6">
        <v>3</v>
      </c>
      <c r="H30">
        <f t="shared" si="11"/>
        <v>0</v>
      </c>
      <c r="I30" t="str">
        <f>VLOOKUP(A30,Input!A$3:D$15,4)</f>
        <v>Teams</v>
      </c>
      <c r="J30">
        <f t="shared" si="4"/>
      </c>
      <c r="K30" s="9" t="e">
        <f t="shared" si="12"/>
        <v>#VALUE!</v>
      </c>
      <c r="L30" s="7">
        <f>IF(J30="",COUNT('[2]Input'!A:A)+1,K30)</f>
        <v>14</v>
      </c>
      <c r="N30" s="7">
        <v>3</v>
      </c>
      <c r="P30" s="7">
        <f t="shared" si="13"/>
        <v>14</v>
      </c>
      <c r="R30" s="7">
        <f t="shared" si="3"/>
      </c>
    </row>
    <row r="31" spans="1:18" ht="13.5" customHeight="1">
      <c r="A31" s="6">
        <v>2</v>
      </c>
      <c r="B31" s="5" t="s">
        <v>59</v>
      </c>
      <c r="C31" s="6">
        <v>4.5</v>
      </c>
      <c r="H31">
        <f t="shared" si="11"/>
        <v>0</v>
      </c>
      <c r="I31" t="str">
        <f>VLOOKUP(A31,Input!A$3:D$15,4)</f>
        <v>Teams</v>
      </c>
      <c r="J31">
        <f t="shared" si="4"/>
      </c>
      <c r="K31" s="9" t="e">
        <f t="shared" si="12"/>
        <v>#VALUE!</v>
      </c>
      <c r="L31" s="7">
        <f>IF(J31="",COUNT('[2]Input'!A:A)+1,K31)</f>
        <v>14</v>
      </c>
      <c r="N31" s="7">
        <v>4</v>
      </c>
      <c r="P31" s="7">
        <f t="shared" si="13"/>
        <v>14</v>
      </c>
      <c r="R31" s="7">
        <f t="shared" si="3"/>
      </c>
    </row>
    <row r="32" spans="1:18" ht="13.5" customHeight="1">
      <c r="A32" s="6">
        <v>10</v>
      </c>
      <c r="B32" s="5" t="s">
        <v>72</v>
      </c>
      <c r="C32" s="6">
        <v>4.5</v>
      </c>
      <c r="H32">
        <f t="shared" si="11"/>
        <v>0</v>
      </c>
      <c r="I32" t="str">
        <f>VLOOKUP(A32,Input!A$3:D$15,4)</f>
        <v>Teams</v>
      </c>
      <c r="J32">
        <f t="shared" si="4"/>
      </c>
      <c r="K32" s="9" t="e">
        <f t="shared" si="12"/>
        <v>#VALUE!</v>
      </c>
      <c r="L32" s="7">
        <f>IF(J32="",COUNT('[2]Input'!A:A)+1,K32)</f>
        <v>14</v>
      </c>
      <c r="N32" s="7">
        <v>5</v>
      </c>
      <c r="P32" s="7">
        <f t="shared" si="13"/>
        <v>14</v>
      </c>
      <c r="R32" s="7">
        <f t="shared" si="3"/>
      </c>
    </row>
    <row r="33" spans="1:18" ht="13.5" customHeight="1">
      <c r="A33" s="6">
        <v>4</v>
      </c>
      <c r="B33" s="5" t="s">
        <v>62</v>
      </c>
      <c r="C33" s="6">
        <v>6</v>
      </c>
      <c r="H33">
        <f t="shared" si="11"/>
        <v>0</v>
      </c>
      <c r="I33" t="str">
        <f>VLOOKUP(A33,Input!A$3:D$15,4)</f>
        <v>Teams</v>
      </c>
      <c r="J33">
        <f t="shared" si="4"/>
      </c>
      <c r="K33" s="8" t="e">
        <f t="shared" si="12"/>
        <v>#VALUE!</v>
      </c>
      <c r="L33" s="8">
        <f>IF(J33="",COUNT('[2]Input'!A:A)+1,K33)</f>
        <v>14</v>
      </c>
      <c r="N33" s="7">
        <v>6</v>
      </c>
      <c r="P33" s="7">
        <f t="shared" si="13"/>
        <v>14</v>
      </c>
      <c r="R33" s="7">
        <f t="shared" si="3"/>
      </c>
    </row>
    <row r="34" spans="1:18" ht="13.5" customHeight="1">
      <c r="A34" s="6">
        <v>1</v>
      </c>
      <c r="B34" s="5" t="s">
        <v>56</v>
      </c>
      <c r="C34" s="6">
        <v>7</v>
      </c>
      <c r="H34">
        <f t="shared" si="11"/>
        <v>0</v>
      </c>
      <c r="I34" t="str">
        <f>VLOOKUP(A34,Input!A$3:D$15,4)</f>
        <v>Teams</v>
      </c>
      <c r="J34">
        <f t="shared" si="4"/>
      </c>
      <c r="K34" s="8" t="e">
        <f t="shared" si="12"/>
        <v>#VALUE!</v>
      </c>
      <c r="L34" s="8">
        <f>IF(J34="",COUNT('[2]Input'!A:A)+1,K34)</f>
        <v>14</v>
      </c>
      <c r="N34" s="7">
        <v>7</v>
      </c>
      <c r="P34" s="7">
        <f t="shared" si="13"/>
        <v>14</v>
      </c>
      <c r="R34" s="7">
        <f t="shared" si="3"/>
      </c>
    </row>
    <row r="35" spans="1:18" ht="13.5" customHeight="1">
      <c r="A35" s="6">
        <v>12</v>
      </c>
      <c r="B35" s="5" t="s">
        <v>74</v>
      </c>
      <c r="C35" s="6">
        <v>8</v>
      </c>
      <c r="H35">
        <f t="shared" si="11"/>
        <v>0</v>
      </c>
      <c r="I35" t="str">
        <f>VLOOKUP(A35,Input!A$3:D$15,4)</f>
        <v>Teams</v>
      </c>
      <c r="J35">
        <f t="shared" si="4"/>
      </c>
      <c r="K35" s="7" t="e">
        <f t="shared" si="12"/>
        <v>#VALUE!</v>
      </c>
      <c r="L35" s="7">
        <f>IF(J35="",COUNT('[2]Input'!A:A)+1,K35)</f>
        <v>14</v>
      </c>
      <c r="N35" s="7">
        <v>8</v>
      </c>
      <c r="P35" s="7">
        <f t="shared" si="13"/>
        <v>14</v>
      </c>
      <c r="R35" s="7">
        <f t="shared" si="3"/>
      </c>
    </row>
    <row r="36" spans="1:18" ht="13.5" customHeight="1">
      <c r="A36" s="6">
        <v>3</v>
      </c>
      <c r="B36" s="5" t="s">
        <v>61</v>
      </c>
      <c r="C36" s="6">
        <v>9</v>
      </c>
      <c r="H36">
        <f t="shared" si="11"/>
        <v>0</v>
      </c>
      <c r="I36" t="str">
        <f>VLOOKUP(A36,Input!A$3:D$15,4)</f>
        <v>Teams</v>
      </c>
      <c r="J36">
        <f t="shared" si="4"/>
      </c>
      <c r="K36" s="7" t="e">
        <f t="shared" si="12"/>
        <v>#VALUE!</v>
      </c>
      <c r="L36" s="7">
        <f>IF(J36="",COUNT('[2]Input'!A:A)+1,K36)</f>
        <v>14</v>
      </c>
      <c r="N36" s="7">
        <v>9</v>
      </c>
      <c r="P36" s="7">
        <f t="shared" si="13"/>
        <v>14</v>
      </c>
      <c r="R36" s="7">
        <f t="shared" si="3"/>
      </c>
    </row>
    <row r="37" spans="1:18" ht="13.5" customHeight="1">
      <c r="A37" s="6">
        <v>11</v>
      </c>
      <c r="B37" s="5" t="s">
        <v>73</v>
      </c>
      <c r="C37" s="6">
        <v>10</v>
      </c>
      <c r="H37">
        <f t="shared" si="11"/>
        <v>0</v>
      </c>
      <c r="I37" t="str">
        <f>VLOOKUP(A37,Input!A$3:D$15,4)</f>
        <v>Teams</v>
      </c>
      <c r="J37">
        <f t="shared" si="4"/>
      </c>
      <c r="K37" s="7" t="e">
        <f t="shared" si="12"/>
        <v>#VALUE!</v>
      </c>
      <c r="L37" s="7">
        <f>IF(J37="",COUNT('[2]Input'!A:A)+1,K37)</f>
        <v>14</v>
      </c>
      <c r="N37" s="7">
        <v>10</v>
      </c>
      <c r="P37" s="7">
        <f t="shared" si="13"/>
        <v>14</v>
      </c>
      <c r="R37" s="7">
        <f t="shared" si="3"/>
      </c>
    </row>
    <row r="38" spans="1:18" ht="13.5" customHeight="1">
      <c r="A38" s="6">
        <v>9</v>
      </c>
      <c r="B38" s="5" t="s">
        <v>71</v>
      </c>
      <c r="C38" s="6">
        <v>11</v>
      </c>
      <c r="H38">
        <f t="shared" si="11"/>
        <v>0</v>
      </c>
      <c r="I38" t="str">
        <f>VLOOKUP(A38,Input!A$3:D$15,4)</f>
        <v>I-Teams</v>
      </c>
      <c r="J38">
        <f t="shared" si="4"/>
      </c>
      <c r="K38" s="7" t="e">
        <f t="shared" si="12"/>
        <v>#VALUE!</v>
      </c>
      <c r="L38" s="7">
        <f>IF(J38="",COUNT('[2]Input'!A:A)+1,K38)</f>
        <v>14</v>
      </c>
      <c r="N38" s="7">
        <v>11</v>
      </c>
      <c r="P38" s="7">
        <f t="shared" si="13"/>
        <v>14</v>
      </c>
      <c r="R38" s="7">
        <f t="shared" si="3"/>
      </c>
    </row>
    <row r="39" spans="1:18" ht="13.5" customHeight="1">
      <c r="A39" s="6">
        <v>5</v>
      </c>
      <c r="B39" s="5" t="s">
        <v>64</v>
      </c>
      <c r="C39" s="6">
        <v>12</v>
      </c>
      <c r="H39">
        <f t="shared" si="11"/>
        <v>0</v>
      </c>
      <c r="I39" t="str">
        <f>VLOOKUP(A39,Input!A$3:D$15,4)</f>
        <v>Teams</v>
      </c>
      <c r="J39">
        <f t="shared" si="4"/>
      </c>
      <c r="K39" s="7" t="e">
        <f t="shared" si="12"/>
        <v>#VALUE!</v>
      </c>
      <c r="L39" s="7">
        <f>IF(J39="",COUNT('[2]Input'!A:A)+1,K39)</f>
        <v>14</v>
      </c>
      <c r="N39" s="7">
        <v>12</v>
      </c>
      <c r="P39" s="7">
        <f t="shared" si="13"/>
        <v>14</v>
      </c>
      <c r="R39" s="7">
        <f t="shared" si="3"/>
      </c>
    </row>
    <row r="40" spans="1:18" ht="13.5" customHeight="1">
      <c r="A40" s="6">
        <v>13</v>
      </c>
      <c r="B40" s="5" t="s">
        <v>75</v>
      </c>
      <c r="C40" s="6">
        <v>13</v>
      </c>
      <c r="H40">
        <f t="shared" si="11"/>
        <v>0</v>
      </c>
      <c r="I40" t="str">
        <f>VLOOKUP(A40,Input!A$3:D$15,4)</f>
        <v>Teams</v>
      </c>
      <c r="J40">
        <f t="shared" si="4"/>
      </c>
      <c r="K40" s="7" t="e">
        <f t="shared" si="12"/>
        <v>#VALUE!</v>
      </c>
      <c r="L40" s="7">
        <f>IF(J40="",COUNT('[2]Input'!A:A)+1,K40)</f>
        <v>14</v>
      </c>
      <c r="N40" s="7">
        <v>13</v>
      </c>
      <c r="P40" s="7">
        <f t="shared" si="13"/>
        <v>14</v>
      </c>
      <c r="R40" s="7">
        <f>IF(N40+1&gt;P40,ABS(IF(N41="",P40+(N40-P40)/2,IF(L41&gt;P40,P40+(L41-1-P40)/2,N41))-$N$1),"")</f>
      </c>
    </row>
    <row r="41" spans="1:3" ht="13.5" customHeight="1">
      <c r="A41" s="6"/>
      <c r="B41" s="5"/>
      <c r="C41" s="6"/>
    </row>
    <row r="42" spans="1:3" ht="13.5" customHeight="1">
      <c r="A42" s="6"/>
      <c r="B42" s="5"/>
      <c r="C42" s="6"/>
    </row>
    <row r="43" spans="1:3" ht="13.5" customHeight="1">
      <c r="A43" s="6"/>
      <c r="B43" s="5"/>
      <c r="C43" s="6"/>
    </row>
    <row r="44" spans="1:3" ht="13.5" customHeight="1">
      <c r="A44" s="6"/>
      <c r="B44" s="5"/>
      <c r="C44" s="6"/>
    </row>
    <row r="45" spans="1:3" ht="13.5" customHeight="1">
      <c r="A45" s="6"/>
      <c r="B45" s="5"/>
      <c r="C45" s="6"/>
    </row>
    <row r="46" spans="1:3" ht="13.5" customHeight="1">
      <c r="A46" s="6"/>
      <c r="B46" s="5"/>
      <c r="C46" s="6"/>
    </row>
    <row r="47" spans="1:3" ht="13.5" customHeight="1">
      <c r="A47" s="6"/>
      <c r="B47" s="5"/>
      <c r="C47" s="6"/>
    </row>
    <row r="48" spans="1:3" ht="13.5" customHeight="1">
      <c r="A48" s="6"/>
      <c r="B48" s="5"/>
      <c r="C48" s="6"/>
    </row>
    <row r="49" spans="1:3" ht="13.5" customHeight="1">
      <c r="A49" s="6"/>
      <c r="B49" s="5"/>
      <c r="C49" s="6"/>
    </row>
    <row r="50" spans="1:3" ht="13.5" customHeight="1">
      <c r="A50" s="6"/>
      <c r="B50" s="5"/>
      <c r="C50" s="6"/>
    </row>
    <row r="51" spans="1:3" ht="13.5" customHeight="1">
      <c r="A51" s="6"/>
      <c r="B51" s="5"/>
      <c r="C51" s="6"/>
    </row>
    <row r="52" spans="1:3" ht="13.5" customHeight="1">
      <c r="A52" s="6"/>
      <c r="B52" s="5"/>
      <c r="C52" s="6"/>
    </row>
    <row r="53" spans="1:3" ht="13.5" customHeight="1">
      <c r="A53" s="6"/>
      <c r="B53" s="5"/>
      <c r="C53" s="6"/>
    </row>
    <row r="54" spans="1:3" ht="13.5" customHeight="1">
      <c r="A54" s="6"/>
      <c r="B54" s="5"/>
      <c r="C54" s="6"/>
    </row>
    <row r="55" spans="1:3" ht="13.5" customHeight="1">
      <c r="A55" s="6"/>
      <c r="B55" s="5"/>
      <c r="C55" s="6"/>
    </row>
    <row r="56" spans="1:3" ht="13.5" customHeight="1">
      <c r="A56" s="6"/>
      <c r="B56" s="5"/>
      <c r="C56" s="6"/>
    </row>
    <row r="57" spans="1:3" ht="13.5" customHeight="1">
      <c r="A57" s="6"/>
      <c r="B57" s="5"/>
      <c r="C57" s="6"/>
    </row>
    <row r="58" spans="1:3" ht="13.5" customHeight="1">
      <c r="A58" s="6"/>
      <c r="B58" s="5"/>
      <c r="C58" s="6"/>
    </row>
    <row r="59" spans="1:3" ht="13.5" customHeight="1">
      <c r="A59" s="6"/>
      <c r="B59" s="5"/>
      <c r="C59" s="6"/>
    </row>
    <row r="60" spans="1:3" ht="13.5" customHeight="1">
      <c r="A60" s="6"/>
      <c r="B60" s="5"/>
      <c r="C60" s="6"/>
    </row>
    <row r="61" spans="1:3" ht="13.5" customHeight="1">
      <c r="A61" s="6"/>
      <c r="B61" s="5"/>
      <c r="C61" s="6"/>
    </row>
    <row r="62" spans="1:3" ht="13.5" customHeight="1">
      <c r="A62" s="6"/>
      <c r="B62" s="5"/>
      <c r="C62" s="6"/>
    </row>
    <row r="63" spans="1:3" ht="13.5" customHeight="1">
      <c r="A63" s="6"/>
      <c r="B63" s="5"/>
      <c r="C63" s="6"/>
    </row>
    <row r="64" spans="1:3" ht="13.5" customHeight="1">
      <c r="A64" s="6"/>
      <c r="B64" s="5"/>
      <c r="C64" s="6"/>
    </row>
    <row r="65" spans="1:3" ht="13.5" customHeight="1">
      <c r="A65" s="6"/>
      <c r="B65" s="5"/>
      <c r="C65" s="6"/>
    </row>
    <row r="66" spans="1:3" ht="13.5" customHeight="1">
      <c r="A66" s="6"/>
      <c r="B66" s="5"/>
      <c r="C66" s="6"/>
    </row>
    <row r="67" spans="1:3" ht="13.5" customHeight="1">
      <c r="A67" s="6"/>
      <c r="B67" s="5"/>
      <c r="C67" s="6"/>
    </row>
    <row r="68" spans="1:3" ht="13.5" customHeight="1">
      <c r="A68" s="1"/>
      <c r="B68" s="10"/>
      <c r="C68" s="6"/>
    </row>
    <row r="69" spans="1:3" ht="13.5" customHeight="1">
      <c r="A69" s="1"/>
      <c r="B69" s="10"/>
      <c r="C69" s="6"/>
    </row>
    <row r="70" spans="1:3" ht="13.5" customHeight="1">
      <c r="A70" s="1"/>
      <c r="B70" s="10"/>
      <c r="C70" s="6"/>
    </row>
    <row r="71" spans="1:3" ht="13.5" customHeight="1">
      <c r="A71" s="1"/>
      <c r="B71" s="10"/>
      <c r="C71" s="6"/>
    </row>
    <row r="72" spans="1:3" ht="13.5" customHeight="1">
      <c r="A72" s="1"/>
      <c r="B72" s="10"/>
      <c r="C72" s="6"/>
    </row>
    <row r="73" spans="1:3" ht="13.5" customHeight="1">
      <c r="A73" s="1"/>
      <c r="B73" s="10"/>
      <c r="C73" s="6"/>
    </row>
    <row r="74" spans="1:3" ht="13.5" customHeight="1">
      <c r="A74" s="1"/>
      <c r="B74" s="10"/>
      <c r="C74" s="6"/>
    </row>
    <row r="75" spans="1:3" ht="13.5" customHeight="1">
      <c r="A75" s="1"/>
      <c r="B75" s="10"/>
      <c r="C75" s="6"/>
    </row>
    <row r="76" spans="1:3" ht="13.5" customHeight="1">
      <c r="A76" s="1"/>
      <c r="B76" s="10"/>
      <c r="C76" s="6"/>
    </row>
    <row r="77" spans="1:3" ht="13.5" customHeight="1">
      <c r="A77" s="1"/>
      <c r="B77" s="10"/>
      <c r="C77" s="6"/>
    </row>
    <row r="78" spans="1:3" ht="13.5" customHeight="1">
      <c r="A78" s="1"/>
      <c r="B78" s="10"/>
      <c r="C78" s="6"/>
    </row>
    <row r="79" spans="1:3" ht="13.5" customHeight="1">
      <c r="A79" s="1"/>
      <c r="B79" s="10"/>
      <c r="C79" s="6"/>
    </row>
    <row r="80" spans="1:3" ht="13.5" customHeight="1">
      <c r="A80" s="1"/>
      <c r="B80" s="10"/>
      <c r="C80" s="6"/>
    </row>
    <row r="81" spans="1:3" ht="13.5" customHeight="1">
      <c r="A81" s="1"/>
      <c r="B81" s="10"/>
      <c r="C81" s="6"/>
    </row>
    <row r="82" spans="1:3" ht="13.5" customHeight="1">
      <c r="A82" s="1"/>
      <c r="B82" s="10"/>
      <c r="C82" s="6"/>
    </row>
    <row r="83" spans="1:3" ht="13.5" customHeight="1">
      <c r="A83" s="1"/>
      <c r="B83" s="10"/>
      <c r="C83" s="6"/>
    </row>
    <row r="84" spans="1:3" ht="13.5" customHeight="1">
      <c r="A84" s="1"/>
      <c r="B84" s="10"/>
      <c r="C84" s="6"/>
    </row>
    <row r="85" spans="1:3" ht="13.5" customHeight="1">
      <c r="A85" s="1"/>
      <c r="B85" s="10"/>
      <c r="C85" s="6"/>
    </row>
    <row r="86" spans="1:3" ht="13.5" customHeight="1">
      <c r="A86" s="1"/>
      <c r="B86" s="10"/>
      <c r="C86" s="6"/>
    </row>
    <row r="87" spans="1:3" ht="13.5" customHeight="1">
      <c r="A87" s="1"/>
      <c r="B87" s="10"/>
      <c r="C87" s="6"/>
    </row>
    <row r="88" spans="1:3" ht="13.5" customHeight="1">
      <c r="A88" s="1"/>
      <c r="B88" s="10"/>
      <c r="C88" s="6"/>
    </row>
    <row r="89" spans="1:3" ht="13.5" customHeight="1">
      <c r="A89" s="1"/>
      <c r="B89" s="10"/>
      <c r="C89" s="6"/>
    </row>
    <row r="90" spans="1:3" ht="13.5" customHeight="1">
      <c r="A90" s="1"/>
      <c r="B90" s="10"/>
      <c r="C90" s="6"/>
    </row>
    <row r="91" spans="1:3" ht="13.5" customHeight="1">
      <c r="A91" s="1"/>
      <c r="B91" s="10"/>
      <c r="C91" s="6"/>
    </row>
    <row r="92" spans="1:3" ht="13.5" customHeight="1">
      <c r="A92" s="1"/>
      <c r="B92" s="10"/>
      <c r="C92" s="6"/>
    </row>
    <row r="93" spans="1:3" ht="13.5" customHeight="1">
      <c r="A93" s="1"/>
      <c r="B93" s="10"/>
      <c r="C93" s="6"/>
    </row>
    <row r="94" spans="1:3" ht="13.5" customHeight="1">
      <c r="A94" s="1"/>
      <c r="B94" s="10"/>
      <c r="C94" s="6"/>
    </row>
    <row r="95" spans="1:3" ht="13.5" customHeight="1">
      <c r="A95" s="1"/>
      <c r="B95" s="10"/>
      <c r="C95" s="6"/>
    </row>
    <row r="96" spans="1:3" ht="13.5" customHeight="1">
      <c r="A96" s="1"/>
      <c r="B96" s="10"/>
      <c r="C96" s="6"/>
    </row>
    <row r="97" spans="1:3" ht="13.5" customHeight="1">
      <c r="A97" s="1"/>
      <c r="B97" s="10"/>
      <c r="C97" s="6"/>
    </row>
    <row r="98" spans="1:3" ht="13.5" customHeight="1">
      <c r="A98" s="1"/>
      <c r="B98" s="10"/>
      <c r="C98" s="6"/>
    </row>
    <row r="99" spans="1:3" ht="13.5" customHeight="1">
      <c r="A99" s="1"/>
      <c r="B99" s="10"/>
      <c r="C99" s="6"/>
    </row>
    <row r="100" spans="1:3" ht="13.5" customHeight="1">
      <c r="A100" s="1"/>
      <c r="B100" s="10"/>
      <c r="C100" s="6"/>
    </row>
    <row r="101" spans="1:3" ht="13.5" customHeight="1">
      <c r="A101" s="1"/>
      <c r="B101" s="10"/>
      <c r="C101" s="6"/>
    </row>
    <row r="102" spans="1:3" ht="13.5" customHeight="1">
      <c r="A102" s="1"/>
      <c r="B102" s="10"/>
      <c r="C102" s="6"/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scale="110" r:id="rId1"/>
  <headerFooter alignWithMargins="0">
    <oddHeader>&amp;C&amp;"Brush Script MT,Kursiv"&amp;20&amp;A</oddHeader>
    <oddFooter>&amp;L&amp;F&amp;Cpage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V102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12.875" style="12" customWidth="1"/>
    <col min="2" max="2" width="22.50390625" style="7" customWidth="1"/>
    <col min="3" max="3" width="8.50390625" style="13" customWidth="1"/>
    <col min="4" max="6" width="10.00390625" style="0" customWidth="1"/>
    <col min="7" max="7" width="4.625" style="0" customWidth="1"/>
    <col min="8" max="26" width="3.125" style="7" customWidth="1"/>
    <col min="27" max="16384" width="10.00390625" style="7" customWidth="1"/>
  </cols>
  <sheetData>
    <row r="1" spans="1:3" ht="12.75">
      <c r="A1" s="12" t="s">
        <v>15</v>
      </c>
      <c r="B1" s="12" t="s">
        <v>13</v>
      </c>
      <c r="C1" s="12" t="s">
        <v>14</v>
      </c>
    </row>
    <row r="2" spans="1:22" ht="13.5" customHeight="1">
      <c r="A2" s="6">
        <v>6</v>
      </c>
      <c r="B2" s="5" t="s">
        <v>65</v>
      </c>
      <c r="C2" s="6">
        <v>1</v>
      </c>
      <c r="E2" s="7"/>
      <c r="H2" s="7">
        <f aca="true" t="shared" si="0" ref="H2:H14">IF(C2="","",IF(J2="",0,VLOOKUP(K2,P$2:R$14,3)))</f>
        <v>0</v>
      </c>
      <c r="I2" t="str">
        <f>VLOOKUP(A2,Input!A$3:D$15,4)</f>
        <v>Teams</v>
      </c>
      <c r="J2">
        <f>IF(I2&lt;&gt;J$1,"",C2)</f>
      </c>
      <c r="K2" s="7" t="e">
        <f aca="true" t="shared" si="1" ref="K2:K14">RANK(J2,J$2:J$14,1)</f>
        <v>#VALUE!</v>
      </c>
      <c r="L2" s="7">
        <f>IF(J2="",COUNT('[2]Input'!A:A)+1,K2)</f>
        <v>14</v>
      </c>
      <c r="N2" s="7">
        <v>1</v>
      </c>
      <c r="P2" s="7">
        <f aca="true" t="shared" si="2" ref="P2:P14">SMALL(L$2:L$14,N2)</f>
        <v>14</v>
      </c>
      <c r="R2" s="7">
        <f aca="true" t="shared" si="3" ref="R2:R39">IF(N2+1&gt;P2,ABS(IF(R3="",P2+(N2-P2)/2,IF(P3&gt;P2,P2+(P3-1-P2)/2,R3))-$N$1),"")</f>
      </c>
      <c r="T2" s="7">
        <f>SUM(H2,H15,H28)</f>
        <v>0</v>
      </c>
      <c r="U2" s="7" t="str">
        <f>IF(T2=0,"x",T2)</f>
        <v>x</v>
      </c>
      <c r="V2" s="7" t="e">
        <f>RANK(U2,U$2:U$14,1)</f>
        <v>#VALUE!</v>
      </c>
    </row>
    <row r="3" spans="1:22" ht="13.5" customHeight="1">
      <c r="A3" s="6">
        <v>8</v>
      </c>
      <c r="B3" s="5" t="s">
        <v>50</v>
      </c>
      <c r="C3" s="6">
        <v>2</v>
      </c>
      <c r="H3">
        <f t="shared" si="0"/>
        <v>0</v>
      </c>
      <c r="I3" t="str">
        <f>VLOOKUP(A3,Input!A$3:D$15,4)</f>
        <v>I-Teams</v>
      </c>
      <c r="J3">
        <f aca="true" t="shared" si="4" ref="J3:J40">IF(I3&lt;&gt;J$1,"",C3)</f>
      </c>
      <c r="K3" s="7" t="e">
        <f t="shared" si="1"/>
        <v>#VALUE!</v>
      </c>
      <c r="L3" s="7">
        <f>IF(J3="",COUNT('[2]Input'!A:A)+1,K3)</f>
        <v>14</v>
      </c>
      <c r="N3" s="7">
        <v>2</v>
      </c>
      <c r="P3" s="7">
        <f t="shared" si="2"/>
        <v>14</v>
      </c>
      <c r="R3" s="7">
        <f t="shared" si="3"/>
      </c>
      <c r="T3" s="7">
        <f aca="true" t="shared" si="5" ref="T3:T14">SUM(H3,H16,H29)</f>
        <v>0</v>
      </c>
      <c r="U3" s="7" t="str">
        <f aca="true" t="shared" si="6" ref="U3:U14">IF(T3=0,"x",T3)</f>
        <v>x</v>
      </c>
      <c r="V3" s="7" t="e">
        <f aca="true" t="shared" si="7" ref="V3:V14">RANK(U3,U$2:U$14,1)</f>
        <v>#VALUE!</v>
      </c>
    </row>
    <row r="4" spans="1:22" ht="13.5" customHeight="1">
      <c r="A4" s="6">
        <v>2</v>
      </c>
      <c r="B4" s="5" t="s">
        <v>59</v>
      </c>
      <c r="C4" s="6">
        <v>3</v>
      </c>
      <c r="H4">
        <f t="shared" si="0"/>
        <v>0</v>
      </c>
      <c r="I4" t="str">
        <f>VLOOKUP(A4,Input!A$3:D$15,4)</f>
        <v>Teams</v>
      </c>
      <c r="J4">
        <f t="shared" si="4"/>
      </c>
      <c r="K4" s="7" t="e">
        <f t="shared" si="1"/>
        <v>#VALUE!</v>
      </c>
      <c r="L4" s="7">
        <f>IF(J4="",COUNT('[2]Input'!A:A)+1,K4)</f>
        <v>14</v>
      </c>
      <c r="N4" s="7">
        <v>3</v>
      </c>
      <c r="P4" s="7">
        <f t="shared" si="2"/>
        <v>14</v>
      </c>
      <c r="R4" s="7">
        <f t="shared" si="3"/>
      </c>
      <c r="T4" s="7">
        <f t="shared" si="5"/>
        <v>0</v>
      </c>
      <c r="U4" s="7" t="str">
        <f t="shared" si="6"/>
        <v>x</v>
      </c>
      <c r="V4" s="7" t="e">
        <f t="shared" si="7"/>
        <v>#VALUE!</v>
      </c>
    </row>
    <row r="5" spans="1:22" ht="13.5" customHeight="1">
      <c r="A5" s="6">
        <v>10</v>
      </c>
      <c r="B5" s="5" t="s">
        <v>72</v>
      </c>
      <c r="C5" s="6">
        <v>4</v>
      </c>
      <c r="H5">
        <f t="shared" si="0"/>
        <v>0</v>
      </c>
      <c r="I5" t="str">
        <f>VLOOKUP(A5,Input!A$3:D$15,4)</f>
        <v>Teams</v>
      </c>
      <c r="J5">
        <f t="shared" si="4"/>
      </c>
      <c r="K5" s="7" t="e">
        <f t="shared" si="1"/>
        <v>#VALUE!</v>
      </c>
      <c r="L5" s="7">
        <f>IF(J5="",COUNT('[2]Input'!A:A)+1,K5)</f>
        <v>14</v>
      </c>
      <c r="N5" s="7">
        <v>4</v>
      </c>
      <c r="P5" s="7">
        <f t="shared" si="2"/>
        <v>14</v>
      </c>
      <c r="R5" s="7">
        <f t="shared" si="3"/>
      </c>
      <c r="T5" s="7">
        <f t="shared" si="5"/>
        <v>0</v>
      </c>
      <c r="U5" s="7" t="str">
        <f t="shared" si="6"/>
        <v>x</v>
      </c>
      <c r="V5" s="7" t="e">
        <f t="shared" si="7"/>
        <v>#VALUE!</v>
      </c>
    </row>
    <row r="6" spans="1:22" ht="13.5" customHeight="1">
      <c r="A6" s="6">
        <v>1</v>
      </c>
      <c r="B6" s="5" t="s">
        <v>56</v>
      </c>
      <c r="C6" s="6">
        <v>5</v>
      </c>
      <c r="H6">
        <f t="shared" si="0"/>
        <v>0</v>
      </c>
      <c r="I6" t="str">
        <f>VLOOKUP(A6,Input!A$3:D$15,4)</f>
        <v>Teams</v>
      </c>
      <c r="J6">
        <f t="shared" si="4"/>
      </c>
      <c r="K6" s="7" t="e">
        <f t="shared" si="1"/>
        <v>#VALUE!</v>
      </c>
      <c r="L6" s="7">
        <f>IF(J6="",COUNT('[2]Input'!A:A)+1,K6)</f>
        <v>14</v>
      </c>
      <c r="N6" s="7">
        <v>5</v>
      </c>
      <c r="P6" s="7">
        <f t="shared" si="2"/>
        <v>14</v>
      </c>
      <c r="R6" s="7">
        <f t="shared" si="3"/>
      </c>
      <c r="T6" s="7">
        <f t="shared" si="5"/>
        <v>0</v>
      </c>
      <c r="U6" s="7" t="str">
        <f t="shared" si="6"/>
        <v>x</v>
      </c>
      <c r="V6" s="7" t="e">
        <f t="shared" si="7"/>
        <v>#VALUE!</v>
      </c>
    </row>
    <row r="7" spans="1:22" ht="13.5" customHeight="1">
      <c r="A7" s="6">
        <v>4</v>
      </c>
      <c r="B7" s="5" t="s">
        <v>62</v>
      </c>
      <c r="C7" s="6">
        <v>6</v>
      </c>
      <c r="H7">
        <f t="shared" si="0"/>
        <v>0</v>
      </c>
      <c r="I7" t="str">
        <f>VLOOKUP(A7,Input!A$3:D$15,4)</f>
        <v>Teams</v>
      </c>
      <c r="J7">
        <f t="shared" si="4"/>
      </c>
      <c r="K7" s="7" t="e">
        <f t="shared" si="1"/>
        <v>#VALUE!</v>
      </c>
      <c r="L7" s="7">
        <f>IF(J7="",COUNT('[2]Input'!A:A)+1,K7)</f>
        <v>14</v>
      </c>
      <c r="N7" s="7">
        <v>6</v>
      </c>
      <c r="P7" s="7">
        <f t="shared" si="2"/>
        <v>14</v>
      </c>
      <c r="R7" s="7">
        <f t="shared" si="3"/>
      </c>
      <c r="T7" s="7">
        <f t="shared" si="5"/>
        <v>0</v>
      </c>
      <c r="U7" s="7" t="str">
        <f t="shared" si="6"/>
        <v>x</v>
      </c>
      <c r="V7" s="7" t="e">
        <f t="shared" si="7"/>
        <v>#VALUE!</v>
      </c>
    </row>
    <row r="8" spans="1:22" ht="13.5" customHeight="1">
      <c r="A8" s="6">
        <v>12</v>
      </c>
      <c r="B8" s="5" t="s">
        <v>74</v>
      </c>
      <c r="C8" s="6">
        <v>7</v>
      </c>
      <c r="H8">
        <f t="shared" si="0"/>
        <v>0</v>
      </c>
      <c r="I8" t="str">
        <f>VLOOKUP(A8,Input!A$3:D$15,4)</f>
        <v>Teams</v>
      </c>
      <c r="J8">
        <f t="shared" si="4"/>
      </c>
      <c r="K8" s="7" t="e">
        <f t="shared" si="1"/>
        <v>#VALUE!</v>
      </c>
      <c r="L8" s="7">
        <f>IF(J8="",COUNT('[2]Input'!A:A)+1,K8)</f>
        <v>14</v>
      </c>
      <c r="N8" s="7">
        <v>7</v>
      </c>
      <c r="P8" s="7">
        <f t="shared" si="2"/>
        <v>14</v>
      </c>
      <c r="R8" s="7">
        <f t="shared" si="3"/>
      </c>
      <c r="T8" s="7">
        <f t="shared" si="5"/>
        <v>0</v>
      </c>
      <c r="U8" s="7" t="str">
        <f t="shared" si="6"/>
        <v>x</v>
      </c>
      <c r="V8" s="7" t="e">
        <f t="shared" si="7"/>
        <v>#VALUE!</v>
      </c>
    </row>
    <row r="9" spans="1:22" ht="13.5" customHeight="1">
      <c r="A9" s="6">
        <v>3</v>
      </c>
      <c r="B9" s="5" t="s">
        <v>61</v>
      </c>
      <c r="C9" s="6">
        <v>8</v>
      </c>
      <c r="H9">
        <f t="shared" si="0"/>
        <v>0</v>
      </c>
      <c r="I9" t="str">
        <f>VLOOKUP(A9,Input!A$3:D$15,4)</f>
        <v>Teams</v>
      </c>
      <c r="J9">
        <f t="shared" si="4"/>
      </c>
      <c r="K9" s="7" t="e">
        <f t="shared" si="1"/>
        <v>#VALUE!</v>
      </c>
      <c r="L9" s="7">
        <f>IF(J9="",COUNT('[2]Input'!A:A)+1,K9)</f>
        <v>14</v>
      </c>
      <c r="N9" s="7">
        <v>8</v>
      </c>
      <c r="P9" s="7">
        <f t="shared" si="2"/>
        <v>14</v>
      </c>
      <c r="R9" s="7">
        <f t="shared" si="3"/>
      </c>
      <c r="T9" s="7">
        <f t="shared" si="5"/>
        <v>0</v>
      </c>
      <c r="U9" s="7" t="str">
        <f t="shared" si="6"/>
        <v>x</v>
      </c>
      <c r="V9" s="7" t="e">
        <f t="shared" si="7"/>
        <v>#VALUE!</v>
      </c>
    </row>
    <row r="10" spans="1:22" ht="13.5" customHeight="1">
      <c r="A10" s="6">
        <v>9</v>
      </c>
      <c r="B10" s="5" t="s">
        <v>71</v>
      </c>
      <c r="C10" s="6">
        <v>9</v>
      </c>
      <c r="H10">
        <f t="shared" si="0"/>
        <v>0</v>
      </c>
      <c r="I10" t="str">
        <f>VLOOKUP(A10,Input!A$3:D$15,4)</f>
        <v>I-Teams</v>
      </c>
      <c r="J10">
        <f t="shared" si="4"/>
      </c>
      <c r="K10" s="7" t="e">
        <f t="shared" si="1"/>
        <v>#VALUE!</v>
      </c>
      <c r="L10" s="7">
        <f>IF(J10="",COUNT('[2]Input'!A:A)+1,K10)</f>
        <v>14</v>
      </c>
      <c r="N10" s="7">
        <v>9</v>
      </c>
      <c r="P10" s="7">
        <f t="shared" si="2"/>
        <v>14</v>
      </c>
      <c r="R10" s="7">
        <f t="shared" si="3"/>
      </c>
      <c r="T10" s="7">
        <f t="shared" si="5"/>
        <v>0</v>
      </c>
      <c r="U10" s="7" t="str">
        <f t="shared" si="6"/>
        <v>x</v>
      </c>
      <c r="V10" s="7" t="e">
        <f t="shared" si="7"/>
        <v>#VALUE!</v>
      </c>
    </row>
    <row r="11" spans="1:22" ht="13.5" customHeight="1">
      <c r="A11" s="6">
        <v>7</v>
      </c>
      <c r="B11" s="5" t="s">
        <v>67</v>
      </c>
      <c r="C11" s="6">
        <v>10</v>
      </c>
      <c r="H11">
        <f t="shared" si="0"/>
        <v>0</v>
      </c>
      <c r="I11" t="str">
        <f>VLOOKUP(A11,Input!A$3:D$15,4)</f>
        <v>Teams</v>
      </c>
      <c r="J11">
        <f t="shared" si="4"/>
      </c>
      <c r="K11" s="7" t="e">
        <f t="shared" si="1"/>
        <v>#VALUE!</v>
      </c>
      <c r="L11" s="7">
        <f>IF(J11="",COUNT('[2]Input'!A:A)+1,K11)</f>
        <v>14</v>
      </c>
      <c r="N11" s="7">
        <v>10</v>
      </c>
      <c r="P11" s="7">
        <f t="shared" si="2"/>
        <v>14</v>
      </c>
      <c r="R11" s="7">
        <f t="shared" si="3"/>
      </c>
      <c r="T11" s="7">
        <f t="shared" si="5"/>
        <v>0</v>
      </c>
      <c r="U11" s="7" t="str">
        <f t="shared" si="6"/>
        <v>x</v>
      </c>
      <c r="V11" s="7" t="e">
        <f t="shared" si="7"/>
        <v>#VALUE!</v>
      </c>
    </row>
    <row r="12" spans="1:22" ht="13.5" customHeight="1">
      <c r="A12" s="6">
        <v>11</v>
      </c>
      <c r="B12" s="5" t="s">
        <v>73</v>
      </c>
      <c r="C12" s="6">
        <v>11</v>
      </c>
      <c r="H12">
        <f t="shared" si="0"/>
        <v>0</v>
      </c>
      <c r="I12" t="str">
        <f>VLOOKUP(A12,Input!A$3:D$15,4)</f>
        <v>Teams</v>
      </c>
      <c r="J12">
        <f t="shared" si="4"/>
      </c>
      <c r="K12" s="7" t="e">
        <f t="shared" si="1"/>
        <v>#VALUE!</v>
      </c>
      <c r="L12" s="7">
        <f>IF(J12="",COUNT('[2]Input'!A:A)+1,K12)</f>
        <v>14</v>
      </c>
      <c r="N12" s="7">
        <v>11</v>
      </c>
      <c r="P12" s="7">
        <f t="shared" si="2"/>
        <v>14</v>
      </c>
      <c r="R12" s="7">
        <f t="shared" si="3"/>
      </c>
      <c r="T12" s="7">
        <f t="shared" si="5"/>
        <v>0</v>
      </c>
      <c r="U12" s="7" t="str">
        <f t="shared" si="6"/>
        <v>x</v>
      </c>
      <c r="V12" s="7" t="e">
        <f t="shared" si="7"/>
        <v>#VALUE!</v>
      </c>
    </row>
    <row r="13" spans="1:22" ht="13.5" customHeight="1">
      <c r="A13" s="6">
        <v>5</v>
      </c>
      <c r="B13" s="5" t="s">
        <v>64</v>
      </c>
      <c r="C13" s="6">
        <v>12</v>
      </c>
      <c r="H13">
        <f t="shared" si="0"/>
        <v>0</v>
      </c>
      <c r="I13" t="str">
        <f>VLOOKUP(A13,Input!A$3:D$15,4)</f>
        <v>Teams</v>
      </c>
      <c r="J13">
        <f t="shared" si="4"/>
      </c>
      <c r="K13" s="7" t="e">
        <f t="shared" si="1"/>
        <v>#VALUE!</v>
      </c>
      <c r="L13" s="7">
        <f>IF(J13="",COUNT('[2]Input'!A:A)+1,K13)</f>
        <v>14</v>
      </c>
      <c r="N13" s="7">
        <v>12</v>
      </c>
      <c r="P13" s="7">
        <f t="shared" si="2"/>
        <v>14</v>
      </c>
      <c r="R13" s="7">
        <f t="shared" si="3"/>
      </c>
      <c r="T13" s="7">
        <f t="shared" si="5"/>
        <v>0</v>
      </c>
      <c r="U13" s="7" t="str">
        <f t="shared" si="6"/>
        <v>x</v>
      </c>
      <c r="V13" s="7" t="e">
        <f t="shared" si="7"/>
        <v>#VALUE!</v>
      </c>
    </row>
    <row r="14" spans="1:22" ht="13.5" customHeight="1">
      <c r="A14" s="6">
        <v>13</v>
      </c>
      <c r="B14" s="5" t="s">
        <v>75</v>
      </c>
      <c r="C14" s="6">
        <v>13</v>
      </c>
      <c r="H14">
        <f t="shared" si="0"/>
        <v>0</v>
      </c>
      <c r="I14" t="str">
        <f>VLOOKUP(A14,Input!A$3:D$15,4)</f>
        <v>Teams</v>
      </c>
      <c r="J14">
        <f t="shared" si="4"/>
      </c>
      <c r="K14" s="7" t="e">
        <f t="shared" si="1"/>
        <v>#VALUE!</v>
      </c>
      <c r="L14" s="7">
        <f>IF(J14="",COUNT('[2]Input'!A:A)+1,K14)</f>
        <v>14</v>
      </c>
      <c r="N14" s="7">
        <v>13</v>
      </c>
      <c r="P14" s="7">
        <f t="shared" si="2"/>
        <v>14</v>
      </c>
      <c r="R14" s="7">
        <f t="shared" si="3"/>
      </c>
      <c r="T14" s="7">
        <f t="shared" si="5"/>
        <v>0</v>
      </c>
      <c r="U14" s="7" t="str">
        <f t="shared" si="6"/>
        <v>x</v>
      </c>
      <c r="V14" s="7" t="e">
        <f t="shared" si="7"/>
        <v>#VALUE!</v>
      </c>
    </row>
    <row r="15" spans="1:18" ht="13.5" customHeight="1">
      <c r="A15" s="6">
        <v>8</v>
      </c>
      <c r="B15" s="5" t="s">
        <v>50</v>
      </c>
      <c r="C15" s="6">
        <v>1</v>
      </c>
      <c r="H15">
        <f aca="true" t="shared" si="8" ref="H15:H27">IF(C15="","",IF(J15="",0,VLOOKUP(K15,P$15:R$27,3)))</f>
        <v>0</v>
      </c>
      <c r="I15" t="str">
        <f>VLOOKUP(A15,Input!A$3:D$15,4)</f>
        <v>I-Teams</v>
      </c>
      <c r="J15">
        <f t="shared" si="4"/>
      </c>
      <c r="K15" s="7" t="e">
        <f aca="true" t="shared" si="9" ref="K15:K27">RANK(J15,J$15:J$27,1)</f>
        <v>#VALUE!</v>
      </c>
      <c r="L15" s="7">
        <f>IF(J15="",COUNT('[2]Input'!A:A)+1,K15)</f>
        <v>14</v>
      </c>
      <c r="N15" s="7">
        <v>1</v>
      </c>
      <c r="P15" s="7">
        <f aca="true" t="shared" si="10" ref="P15:P27">SMALL(L$15:L$27,N15)</f>
        <v>14</v>
      </c>
      <c r="R15" s="7">
        <f t="shared" si="3"/>
      </c>
    </row>
    <row r="16" spans="1:18" ht="13.5" customHeight="1">
      <c r="A16" s="6">
        <v>2</v>
      </c>
      <c r="B16" s="5" t="s">
        <v>59</v>
      </c>
      <c r="C16" s="6">
        <v>2</v>
      </c>
      <c r="H16">
        <f t="shared" si="8"/>
        <v>0</v>
      </c>
      <c r="I16" t="str">
        <f>VLOOKUP(A16,Input!A$3:D$15,4)</f>
        <v>Teams</v>
      </c>
      <c r="J16">
        <f t="shared" si="4"/>
      </c>
      <c r="K16" s="7" t="e">
        <f t="shared" si="9"/>
        <v>#VALUE!</v>
      </c>
      <c r="L16" s="7">
        <f>IF(J16="",COUNT('[2]Input'!A:A)+1,K16)</f>
        <v>14</v>
      </c>
      <c r="N16" s="7">
        <v>2</v>
      </c>
      <c r="P16" s="7">
        <f t="shared" si="10"/>
        <v>14</v>
      </c>
      <c r="R16" s="7">
        <f t="shared" si="3"/>
      </c>
    </row>
    <row r="17" spans="1:18" ht="13.5" customHeight="1">
      <c r="A17" s="6">
        <v>4</v>
      </c>
      <c r="B17" s="5" t="s">
        <v>62</v>
      </c>
      <c r="C17" s="6">
        <v>3</v>
      </c>
      <c r="H17">
        <f t="shared" si="8"/>
        <v>0</v>
      </c>
      <c r="I17" t="str">
        <f>VLOOKUP(A17,Input!A$3:D$15,4)</f>
        <v>Teams</v>
      </c>
      <c r="J17">
        <f t="shared" si="4"/>
      </c>
      <c r="K17" s="7" t="e">
        <f t="shared" si="9"/>
        <v>#VALUE!</v>
      </c>
      <c r="L17" s="7">
        <f>IF(J17="",COUNT('[2]Input'!A:A)+1,K17)</f>
        <v>14</v>
      </c>
      <c r="N17" s="7">
        <v>3</v>
      </c>
      <c r="P17" s="7">
        <f t="shared" si="10"/>
        <v>14</v>
      </c>
      <c r="R17" s="7">
        <f t="shared" si="3"/>
      </c>
    </row>
    <row r="18" spans="1:18" ht="13.5" customHeight="1">
      <c r="A18" s="6">
        <v>10</v>
      </c>
      <c r="B18" s="5" t="s">
        <v>72</v>
      </c>
      <c r="C18" s="6">
        <v>4</v>
      </c>
      <c r="H18">
        <f t="shared" si="8"/>
        <v>0</v>
      </c>
      <c r="I18" t="str">
        <f>VLOOKUP(A18,Input!A$3:D$15,4)</f>
        <v>Teams</v>
      </c>
      <c r="J18">
        <f t="shared" si="4"/>
      </c>
      <c r="K18" s="7" t="e">
        <f t="shared" si="9"/>
        <v>#VALUE!</v>
      </c>
      <c r="L18" s="7">
        <f>IF(J18="",COUNT('[2]Input'!A:A)+1,K18)</f>
        <v>14</v>
      </c>
      <c r="N18" s="7">
        <v>4</v>
      </c>
      <c r="P18" s="7">
        <f t="shared" si="10"/>
        <v>14</v>
      </c>
      <c r="R18" s="7">
        <f t="shared" si="3"/>
      </c>
    </row>
    <row r="19" spans="1:18" ht="13.5" customHeight="1">
      <c r="A19" s="6">
        <v>6</v>
      </c>
      <c r="B19" s="5" t="s">
        <v>65</v>
      </c>
      <c r="C19" s="6">
        <v>5</v>
      </c>
      <c r="H19">
        <f t="shared" si="8"/>
        <v>0</v>
      </c>
      <c r="I19" t="str">
        <f>VLOOKUP(A19,Input!A$3:D$15,4)</f>
        <v>Teams</v>
      </c>
      <c r="J19">
        <f t="shared" si="4"/>
      </c>
      <c r="K19" s="7" t="e">
        <f t="shared" si="9"/>
        <v>#VALUE!</v>
      </c>
      <c r="L19" s="7">
        <f>IF(J19="",COUNT('[2]Input'!A:A)+1,K19)</f>
        <v>14</v>
      </c>
      <c r="N19" s="7">
        <v>5</v>
      </c>
      <c r="P19" s="7">
        <f t="shared" si="10"/>
        <v>14</v>
      </c>
      <c r="R19" s="7">
        <f t="shared" si="3"/>
      </c>
    </row>
    <row r="20" spans="1:18" ht="13.5" customHeight="1">
      <c r="A20" s="6">
        <v>11</v>
      </c>
      <c r="B20" s="5" t="s">
        <v>73</v>
      </c>
      <c r="C20" s="6">
        <v>6</v>
      </c>
      <c r="H20">
        <f t="shared" si="8"/>
        <v>0</v>
      </c>
      <c r="I20" t="str">
        <f>VLOOKUP(A20,Input!A$3:D$15,4)</f>
        <v>Teams</v>
      </c>
      <c r="J20">
        <f t="shared" si="4"/>
      </c>
      <c r="K20" s="7" t="e">
        <f t="shared" si="9"/>
        <v>#VALUE!</v>
      </c>
      <c r="L20" s="7">
        <f>IF(J20="",COUNT('[2]Input'!A:A)+1,K20)</f>
        <v>14</v>
      </c>
      <c r="N20" s="7">
        <v>6</v>
      </c>
      <c r="P20" s="7">
        <f t="shared" si="10"/>
        <v>14</v>
      </c>
      <c r="R20" s="7">
        <f t="shared" si="3"/>
      </c>
    </row>
    <row r="21" spans="1:18" ht="13.5" customHeight="1">
      <c r="A21" s="6">
        <v>9</v>
      </c>
      <c r="B21" s="5" t="s">
        <v>71</v>
      </c>
      <c r="C21" s="6">
        <v>7</v>
      </c>
      <c r="H21">
        <f t="shared" si="8"/>
        <v>0</v>
      </c>
      <c r="I21" t="str">
        <f>VLOOKUP(A21,Input!A$3:D$15,4)</f>
        <v>I-Teams</v>
      </c>
      <c r="J21">
        <f t="shared" si="4"/>
      </c>
      <c r="K21" s="7" t="e">
        <f t="shared" si="9"/>
        <v>#VALUE!</v>
      </c>
      <c r="L21" s="7">
        <f>IF(J21="",COUNT('[2]Input'!A:A)+1,K21)</f>
        <v>14</v>
      </c>
      <c r="N21" s="7">
        <v>7</v>
      </c>
      <c r="P21" s="7">
        <f t="shared" si="10"/>
        <v>14</v>
      </c>
      <c r="R21" s="7">
        <f t="shared" si="3"/>
      </c>
    </row>
    <row r="22" spans="1:18" ht="13.5" customHeight="1">
      <c r="A22" s="6">
        <v>1</v>
      </c>
      <c r="B22" s="5" t="s">
        <v>56</v>
      </c>
      <c r="C22" s="6">
        <v>8</v>
      </c>
      <c r="H22">
        <f t="shared" si="8"/>
        <v>0</v>
      </c>
      <c r="I22" t="str">
        <f>VLOOKUP(A22,Input!A$3:D$15,4)</f>
        <v>Teams</v>
      </c>
      <c r="J22">
        <f t="shared" si="4"/>
      </c>
      <c r="K22" s="9" t="e">
        <f t="shared" si="9"/>
        <v>#VALUE!</v>
      </c>
      <c r="L22" s="7">
        <f>IF(J22="",COUNT('[2]Input'!A:A)+1,K22)</f>
        <v>14</v>
      </c>
      <c r="N22" s="7">
        <v>8</v>
      </c>
      <c r="P22" s="7">
        <f t="shared" si="10"/>
        <v>14</v>
      </c>
      <c r="R22" s="7">
        <f t="shared" si="3"/>
      </c>
    </row>
    <row r="23" spans="1:18" ht="13.5" customHeight="1">
      <c r="A23" s="6">
        <v>7</v>
      </c>
      <c r="B23" s="5" t="s">
        <v>67</v>
      </c>
      <c r="C23" s="6">
        <v>9</v>
      </c>
      <c r="H23">
        <f t="shared" si="8"/>
        <v>0</v>
      </c>
      <c r="I23" t="str">
        <f>VLOOKUP(A23,Input!A$3:D$15,4)</f>
        <v>Teams</v>
      </c>
      <c r="J23">
        <f t="shared" si="4"/>
      </c>
      <c r="K23" s="9" t="e">
        <f t="shared" si="9"/>
        <v>#VALUE!</v>
      </c>
      <c r="L23" s="7">
        <f>IF(J23="",COUNT('[2]Input'!A:A)+1,K23)</f>
        <v>14</v>
      </c>
      <c r="N23" s="7">
        <v>9</v>
      </c>
      <c r="P23" s="7">
        <f t="shared" si="10"/>
        <v>14</v>
      </c>
      <c r="R23" s="7">
        <f t="shared" si="3"/>
      </c>
    </row>
    <row r="24" spans="1:18" ht="13.5" customHeight="1">
      <c r="A24" s="6">
        <v>12</v>
      </c>
      <c r="B24" s="5" t="s">
        <v>74</v>
      </c>
      <c r="C24" s="6">
        <v>10</v>
      </c>
      <c r="H24">
        <f t="shared" si="8"/>
        <v>0</v>
      </c>
      <c r="I24" t="str">
        <f>VLOOKUP(A24,Input!A$3:D$15,4)</f>
        <v>Teams</v>
      </c>
      <c r="J24">
        <f t="shared" si="4"/>
      </c>
      <c r="K24" s="9" t="e">
        <f t="shared" si="9"/>
        <v>#VALUE!</v>
      </c>
      <c r="L24" s="7">
        <f>IF(J24="",COUNT('[2]Input'!A:A)+1,K24)</f>
        <v>14</v>
      </c>
      <c r="N24" s="7">
        <v>10</v>
      </c>
      <c r="P24" s="7">
        <f t="shared" si="10"/>
        <v>14</v>
      </c>
      <c r="R24" s="7">
        <f t="shared" si="3"/>
      </c>
    </row>
    <row r="25" spans="1:18" ht="13.5" customHeight="1">
      <c r="A25" s="6">
        <v>3</v>
      </c>
      <c r="B25" s="5" t="s">
        <v>61</v>
      </c>
      <c r="C25" s="6">
        <v>11</v>
      </c>
      <c r="H25">
        <f t="shared" si="8"/>
        <v>0</v>
      </c>
      <c r="I25" t="str">
        <f>VLOOKUP(A25,Input!A$3:D$15,4)</f>
        <v>Teams</v>
      </c>
      <c r="J25">
        <f t="shared" si="4"/>
      </c>
      <c r="K25" s="9" t="e">
        <f t="shared" si="9"/>
        <v>#VALUE!</v>
      </c>
      <c r="L25" s="7">
        <f>IF(J25="",COUNT('[2]Input'!A:A)+1,K25)</f>
        <v>14</v>
      </c>
      <c r="N25" s="7">
        <v>11</v>
      </c>
      <c r="P25" s="7">
        <f t="shared" si="10"/>
        <v>14</v>
      </c>
      <c r="R25" s="7">
        <f t="shared" si="3"/>
      </c>
    </row>
    <row r="26" spans="1:18" ht="13.5" customHeight="1">
      <c r="A26" s="6">
        <v>5</v>
      </c>
      <c r="B26" s="5" t="s">
        <v>64</v>
      </c>
      <c r="C26" s="6">
        <v>12</v>
      </c>
      <c r="H26">
        <f t="shared" si="8"/>
        <v>0</v>
      </c>
      <c r="I26" t="str">
        <f>VLOOKUP(A26,Input!A$3:D$15,4)</f>
        <v>Teams</v>
      </c>
      <c r="J26">
        <f t="shared" si="4"/>
      </c>
      <c r="K26" s="9" t="e">
        <f t="shared" si="9"/>
        <v>#VALUE!</v>
      </c>
      <c r="L26" s="7">
        <f>IF(J26="",COUNT('[2]Input'!A:A)+1,K26)</f>
        <v>14</v>
      </c>
      <c r="N26" s="7">
        <v>12</v>
      </c>
      <c r="P26" s="7">
        <f t="shared" si="10"/>
        <v>14</v>
      </c>
      <c r="R26" s="7">
        <f t="shared" si="3"/>
      </c>
    </row>
    <row r="27" spans="1:18" ht="13.5" customHeight="1">
      <c r="A27" s="6">
        <v>13</v>
      </c>
      <c r="B27" s="5" t="s">
        <v>75</v>
      </c>
      <c r="C27" s="6">
        <v>13</v>
      </c>
      <c r="H27">
        <f t="shared" si="8"/>
        <v>0</v>
      </c>
      <c r="I27" t="str">
        <f>VLOOKUP(A27,Input!A$3:D$15,4)</f>
        <v>Teams</v>
      </c>
      <c r="J27">
        <f t="shared" si="4"/>
      </c>
      <c r="K27" s="9" t="e">
        <f t="shared" si="9"/>
        <v>#VALUE!</v>
      </c>
      <c r="L27" s="7">
        <f>IF(J27="",COUNT('[2]Input'!A:A)+1,K27)</f>
        <v>14</v>
      </c>
      <c r="N27" s="7">
        <v>13</v>
      </c>
      <c r="P27" s="7">
        <f t="shared" si="10"/>
        <v>14</v>
      </c>
      <c r="R27" s="7">
        <f t="shared" si="3"/>
      </c>
    </row>
    <row r="28" spans="1:18" ht="13.5" customHeight="1">
      <c r="A28" s="6"/>
      <c r="B28" s="5"/>
      <c r="C28" s="6"/>
      <c r="H28">
        <f aca="true" t="shared" si="11" ref="H28:H40">IF(C28="","",IF(J28="",0,VLOOKUP(K28,P$28:R$40,3)))</f>
      </c>
      <c r="I28" t="e">
        <f>VLOOKUP(A28,Input!A$3:D$15,4)</f>
        <v>#N/A</v>
      </c>
      <c r="J28" t="e">
        <f t="shared" si="4"/>
        <v>#N/A</v>
      </c>
      <c r="K28" s="9" t="e">
        <f aca="true" t="shared" si="12" ref="K28:K40">RANK(J28,J$28:J$40,1)</f>
        <v>#N/A</v>
      </c>
      <c r="L28" s="7" t="e">
        <f>IF(J28="",COUNT('[2]Input'!A:A)+1,K28)</f>
        <v>#N/A</v>
      </c>
      <c r="N28" s="7">
        <v>1</v>
      </c>
      <c r="P28" s="7" t="e">
        <f aca="true" t="shared" si="13" ref="P28:P40">SMALL(L$28:L$40,N28)</f>
        <v>#N/A</v>
      </c>
      <c r="R28" s="7" t="e">
        <f t="shared" si="3"/>
        <v>#N/A</v>
      </c>
    </row>
    <row r="29" spans="1:18" ht="13.5" customHeight="1">
      <c r="A29" s="6"/>
      <c r="B29" s="5"/>
      <c r="C29" s="6"/>
      <c r="H29">
        <f t="shared" si="11"/>
      </c>
      <c r="I29" t="e">
        <f>VLOOKUP(A29,Input!A$3:D$15,4)</f>
        <v>#N/A</v>
      </c>
      <c r="J29" t="e">
        <f t="shared" si="4"/>
        <v>#N/A</v>
      </c>
      <c r="K29" s="9" t="e">
        <f t="shared" si="12"/>
        <v>#N/A</v>
      </c>
      <c r="L29" s="7" t="e">
        <f>IF(J29="",COUNT('[2]Input'!A:A)+1,K29)</f>
        <v>#N/A</v>
      </c>
      <c r="N29" s="7">
        <v>2</v>
      </c>
      <c r="P29" s="7" t="e">
        <f t="shared" si="13"/>
        <v>#N/A</v>
      </c>
      <c r="R29" s="7" t="e">
        <f t="shared" si="3"/>
        <v>#N/A</v>
      </c>
    </row>
    <row r="30" spans="1:18" ht="13.5" customHeight="1">
      <c r="A30" s="6"/>
      <c r="B30" s="5"/>
      <c r="C30" s="6"/>
      <c r="H30">
        <f t="shared" si="11"/>
      </c>
      <c r="I30" t="e">
        <f>VLOOKUP(A30,Input!A$3:D$15,4)</f>
        <v>#N/A</v>
      </c>
      <c r="J30" t="e">
        <f t="shared" si="4"/>
        <v>#N/A</v>
      </c>
      <c r="K30" s="9" t="e">
        <f t="shared" si="12"/>
        <v>#N/A</v>
      </c>
      <c r="L30" s="7" t="e">
        <f>IF(J30="",COUNT('[2]Input'!A:A)+1,K30)</f>
        <v>#N/A</v>
      </c>
      <c r="N30" s="7">
        <v>3</v>
      </c>
      <c r="P30" s="7" t="e">
        <f t="shared" si="13"/>
        <v>#N/A</v>
      </c>
      <c r="R30" s="7" t="e">
        <f t="shared" si="3"/>
        <v>#N/A</v>
      </c>
    </row>
    <row r="31" spans="1:18" ht="13.5" customHeight="1">
      <c r="A31" s="6"/>
      <c r="B31" s="5"/>
      <c r="C31" s="6"/>
      <c r="H31">
        <f t="shared" si="11"/>
      </c>
      <c r="I31" t="e">
        <f>VLOOKUP(A31,Input!A$3:D$15,4)</f>
        <v>#N/A</v>
      </c>
      <c r="J31" t="e">
        <f t="shared" si="4"/>
        <v>#N/A</v>
      </c>
      <c r="K31" s="9" t="e">
        <f t="shared" si="12"/>
        <v>#N/A</v>
      </c>
      <c r="L31" s="7" t="e">
        <f>IF(J31="",COUNT('[2]Input'!A:A)+1,K31)</f>
        <v>#N/A</v>
      </c>
      <c r="N31" s="7">
        <v>4</v>
      </c>
      <c r="P31" s="7" t="e">
        <f t="shared" si="13"/>
        <v>#N/A</v>
      </c>
      <c r="R31" s="7" t="e">
        <f t="shared" si="3"/>
        <v>#N/A</v>
      </c>
    </row>
    <row r="32" spans="1:18" ht="13.5" customHeight="1">
      <c r="A32" s="6"/>
      <c r="B32" s="5"/>
      <c r="C32" s="6"/>
      <c r="H32">
        <f t="shared" si="11"/>
      </c>
      <c r="I32" t="e">
        <f>VLOOKUP(A32,Input!A$3:D$15,4)</f>
        <v>#N/A</v>
      </c>
      <c r="J32" t="e">
        <f t="shared" si="4"/>
        <v>#N/A</v>
      </c>
      <c r="K32" s="9" t="e">
        <f t="shared" si="12"/>
        <v>#N/A</v>
      </c>
      <c r="L32" s="7" t="e">
        <f>IF(J32="",COUNT('[2]Input'!A:A)+1,K32)</f>
        <v>#N/A</v>
      </c>
      <c r="N32" s="7">
        <v>5</v>
      </c>
      <c r="P32" s="7" t="e">
        <f t="shared" si="13"/>
        <v>#N/A</v>
      </c>
      <c r="R32" s="7" t="e">
        <f t="shared" si="3"/>
        <v>#N/A</v>
      </c>
    </row>
    <row r="33" spans="1:18" ht="13.5" customHeight="1">
      <c r="A33" s="6"/>
      <c r="B33" s="5"/>
      <c r="C33" s="6"/>
      <c r="H33">
        <f t="shared" si="11"/>
      </c>
      <c r="I33" t="e">
        <f>VLOOKUP(A33,Input!A$3:D$15,4)</f>
        <v>#N/A</v>
      </c>
      <c r="J33" t="e">
        <f t="shared" si="4"/>
        <v>#N/A</v>
      </c>
      <c r="K33" s="8" t="e">
        <f t="shared" si="12"/>
        <v>#N/A</v>
      </c>
      <c r="L33" s="8" t="e">
        <f>IF(J33="",COUNT('[2]Input'!A:A)+1,K33)</f>
        <v>#N/A</v>
      </c>
      <c r="N33" s="7">
        <v>6</v>
      </c>
      <c r="P33" s="7" t="e">
        <f t="shared" si="13"/>
        <v>#N/A</v>
      </c>
      <c r="R33" s="7" t="e">
        <f t="shared" si="3"/>
        <v>#N/A</v>
      </c>
    </row>
    <row r="34" spans="1:18" ht="13.5" customHeight="1">
      <c r="A34" s="6"/>
      <c r="B34" s="5"/>
      <c r="C34" s="6"/>
      <c r="H34">
        <f t="shared" si="11"/>
      </c>
      <c r="I34" t="e">
        <f>VLOOKUP(A34,Input!A$3:D$15,4)</f>
        <v>#N/A</v>
      </c>
      <c r="J34" t="e">
        <f t="shared" si="4"/>
        <v>#N/A</v>
      </c>
      <c r="K34" s="8" t="e">
        <f t="shared" si="12"/>
        <v>#N/A</v>
      </c>
      <c r="L34" s="8" t="e">
        <f>IF(J34="",COUNT('[2]Input'!A:A)+1,K34)</f>
        <v>#N/A</v>
      </c>
      <c r="N34" s="7">
        <v>7</v>
      </c>
      <c r="P34" s="7" t="e">
        <f t="shared" si="13"/>
        <v>#N/A</v>
      </c>
      <c r="R34" s="7" t="e">
        <f t="shared" si="3"/>
        <v>#N/A</v>
      </c>
    </row>
    <row r="35" spans="1:18" ht="13.5" customHeight="1">
      <c r="A35" s="6"/>
      <c r="B35" s="5"/>
      <c r="C35" s="6"/>
      <c r="H35">
        <f t="shared" si="11"/>
      </c>
      <c r="I35" t="e">
        <f>VLOOKUP(A35,Input!A$3:D$15,4)</f>
        <v>#N/A</v>
      </c>
      <c r="J35" t="e">
        <f t="shared" si="4"/>
        <v>#N/A</v>
      </c>
      <c r="K35" s="7" t="e">
        <f t="shared" si="12"/>
        <v>#N/A</v>
      </c>
      <c r="L35" s="7" t="e">
        <f>IF(J35="",COUNT('[2]Input'!A:A)+1,K35)</f>
        <v>#N/A</v>
      </c>
      <c r="N35" s="7">
        <v>8</v>
      </c>
      <c r="P35" s="7" t="e">
        <f t="shared" si="13"/>
        <v>#N/A</v>
      </c>
      <c r="R35" s="7" t="e">
        <f t="shared" si="3"/>
        <v>#N/A</v>
      </c>
    </row>
    <row r="36" spans="1:18" ht="13.5" customHeight="1">
      <c r="A36" s="6"/>
      <c r="B36" s="5"/>
      <c r="C36" s="6"/>
      <c r="H36">
        <f t="shared" si="11"/>
      </c>
      <c r="I36" t="e">
        <f>VLOOKUP(A36,Input!A$3:D$15,4)</f>
        <v>#N/A</v>
      </c>
      <c r="J36" t="e">
        <f t="shared" si="4"/>
        <v>#N/A</v>
      </c>
      <c r="K36" s="7" t="e">
        <f t="shared" si="12"/>
        <v>#N/A</v>
      </c>
      <c r="L36" s="7" t="e">
        <f>IF(J36="",COUNT('[2]Input'!A:A)+1,K36)</f>
        <v>#N/A</v>
      </c>
      <c r="N36" s="7">
        <v>9</v>
      </c>
      <c r="P36" s="7" t="e">
        <f t="shared" si="13"/>
        <v>#N/A</v>
      </c>
      <c r="R36" s="7" t="e">
        <f t="shared" si="3"/>
        <v>#N/A</v>
      </c>
    </row>
    <row r="37" spans="1:18" ht="13.5" customHeight="1">
      <c r="A37" s="6"/>
      <c r="B37" s="5"/>
      <c r="C37" s="6"/>
      <c r="H37">
        <f t="shared" si="11"/>
      </c>
      <c r="I37" t="e">
        <f>VLOOKUP(A37,Input!A$3:D$15,4)</f>
        <v>#N/A</v>
      </c>
      <c r="J37" t="e">
        <f t="shared" si="4"/>
        <v>#N/A</v>
      </c>
      <c r="K37" s="7" t="e">
        <f t="shared" si="12"/>
        <v>#N/A</v>
      </c>
      <c r="L37" s="7" t="e">
        <f>IF(J37="",COUNT('[2]Input'!A:A)+1,K37)</f>
        <v>#N/A</v>
      </c>
      <c r="N37" s="7">
        <v>10</v>
      </c>
      <c r="P37" s="7" t="e">
        <f t="shared" si="13"/>
        <v>#N/A</v>
      </c>
      <c r="R37" s="7" t="e">
        <f t="shared" si="3"/>
        <v>#N/A</v>
      </c>
    </row>
    <row r="38" spans="1:18" ht="13.5" customHeight="1">
      <c r="A38" s="6"/>
      <c r="B38" s="5"/>
      <c r="C38" s="6"/>
      <c r="H38">
        <f t="shared" si="11"/>
      </c>
      <c r="I38" t="e">
        <f>VLOOKUP(A38,Input!A$3:D$15,4)</f>
        <v>#N/A</v>
      </c>
      <c r="J38" t="e">
        <f t="shared" si="4"/>
        <v>#N/A</v>
      </c>
      <c r="K38" s="7" t="e">
        <f t="shared" si="12"/>
        <v>#N/A</v>
      </c>
      <c r="L38" s="7" t="e">
        <f>IF(J38="",COUNT('[2]Input'!A:A)+1,K38)</f>
        <v>#N/A</v>
      </c>
      <c r="N38" s="7">
        <v>11</v>
      </c>
      <c r="P38" s="7" t="e">
        <f t="shared" si="13"/>
        <v>#N/A</v>
      </c>
      <c r="R38" s="7" t="e">
        <f t="shared" si="3"/>
        <v>#N/A</v>
      </c>
    </row>
    <row r="39" spans="1:18" ht="13.5" customHeight="1">
      <c r="A39" s="6"/>
      <c r="B39" s="5"/>
      <c r="C39" s="6"/>
      <c r="H39">
        <f t="shared" si="11"/>
      </c>
      <c r="I39" t="e">
        <f>VLOOKUP(A39,Input!A$3:D$15,4)</f>
        <v>#N/A</v>
      </c>
      <c r="J39" t="e">
        <f t="shared" si="4"/>
        <v>#N/A</v>
      </c>
      <c r="K39" s="7" t="e">
        <f t="shared" si="12"/>
        <v>#N/A</v>
      </c>
      <c r="L39" s="7" t="e">
        <f>IF(J39="",COUNT('[2]Input'!A:A)+1,K39)</f>
        <v>#N/A</v>
      </c>
      <c r="N39" s="7">
        <v>12</v>
      </c>
      <c r="P39" s="7" t="e">
        <f t="shared" si="13"/>
        <v>#N/A</v>
      </c>
      <c r="R39" s="7" t="e">
        <f t="shared" si="3"/>
        <v>#N/A</v>
      </c>
    </row>
    <row r="40" spans="1:18" ht="13.5" customHeight="1">
      <c r="A40" s="6"/>
      <c r="B40" s="5"/>
      <c r="C40" s="6"/>
      <c r="H40">
        <f t="shared" si="11"/>
      </c>
      <c r="I40" t="e">
        <f>VLOOKUP(A40,Input!A$3:D$15,4)</f>
        <v>#N/A</v>
      </c>
      <c r="J40" t="e">
        <f t="shared" si="4"/>
        <v>#N/A</v>
      </c>
      <c r="K40" s="7" t="e">
        <f t="shared" si="12"/>
        <v>#N/A</v>
      </c>
      <c r="L40" s="7" t="e">
        <f>IF(J40="",COUNT('[2]Input'!A:A)+1,K40)</f>
        <v>#N/A</v>
      </c>
      <c r="N40" s="7">
        <v>13</v>
      </c>
      <c r="P40" s="7" t="e">
        <f t="shared" si="13"/>
        <v>#N/A</v>
      </c>
      <c r="R40" s="7" t="e">
        <f>IF(N40+1&gt;P40,ABS(IF(N41="",P40+(N40-P40)/2,IF(L41&gt;P40,P40+(L41-1-P40)/2,N41))-$N$1),"")</f>
        <v>#N/A</v>
      </c>
    </row>
    <row r="41" spans="1:3" ht="13.5" customHeight="1">
      <c r="A41" s="6"/>
      <c r="B41" s="5"/>
      <c r="C41" s="6"/>
    </row>
    <row r="42" spans="1:3" ht="13.5" customHeight="1">
      <c r="A42" s="6"/>
      <c r="B42" s="5"/>
      <c r="C42" s="6"/>
    </row>
    <row r="43" spans="1:3" ht="13.5" customHeight="1">
      <c r="A43" s="6"/>
      <c r="B43" s="5"/>
      <c r="C43" s="6"/>
    </row>
    <row r="44" spans="1:3" ht="13.5" customHeight="1">
      <c r="A44" s="6"/>
      <c r="B44" s="5"/>
      <c r="C44" s="6"/>
    </row>
    <row r="45" spans="1:3" ht="13.5" customHeight="1">
      <c r="A45" s="6"/>
      <c r="B45" s="5"/>
      <c r="C45" s="6"/>
    </row>
    <row r="46" spans="1:3" ht="13.5" customHeight="1">
      <c r="A46" s="6"/>
      <c r="B46" s="5"/>
      <c r="C46" s="6"/>
    </row>
    <row r="47" spans="1:3" ht="13.5" customHeight="1">
      <c r="A47" s="6"/>
      <c r="B47" s="5"/>
      <c r="C47" s="6"/>
    </row>
    <row r="48" spans="1:3" ht="13.5" customHeight="1">
      <c r="A48" s="6"/>
      <c r="B48" s="5"/>
      <c r="C48" s="6"/>
    </row>
    <row r="49" spans="1:3" ht="13.5" customHeight="1">
      <c r="A49" s="6"/>
      <c r="B49" s="5"/>
      <c r="C49" s="6"/>
    </row>
    <row r="50" spans="1:3" ht="13.5" customHeight="1">
      <c r="A50" s="6"/>
      <c r="B50" s="5"/>
      <c r="C50" s="6"/>
    </row>
    <row r="51" spans="1:3" ht="13.5" customHeight="1">
      <c r="A51" s="6"/>
      <c r="B51" s="5"/>
      <c r="C51" s="6"/>
    </row>
    <row r="52" spans="1:3" ht="13.5" customHeight="1">
      <c r="A52" s="6"/>
      <c r="B52" s="5"/>
      <c r="C52" s="6"/>
    </row>
    <row r="53" spans="1:3" ht="13.5" customHeight="1">
      <c r="A53" s="6"/>
      <c r="B53" s="5"/>
      <c r="C53" s="6"/>
    </row>
    <row r="54" spans="1:3" ht="13.5" customHeight="1">
      <c r="A54" s="6"/>
      <c r="B54" s="5"/>
      <c r="C54" s="6"/>
    </row>
    <row r="55" spans="1:3" ht="13.5" customHeight="1">
      <c r="A55" s="6"/>
      <c r="B55" s="5"/>
      <c r="C55" s="6"/>
    </row>
    <row r="56" spans="1:3" ht="13.5" customHeight="1">
      <c r="A56" s="6"/>
      <c r="B56" s="5"/>
      <c r="C56" s="6"/>
    </row>
    <row r="57" spans="1:3" ht="13.5" customHeight="1">
      <c r="A57" s="6"/>
      <c r="B57" s="5"/>
      <c r="C57" s="6"/>
    </row>
    <row r="58" spans="1:3" ht="13.5" customHeight="1">
      <c r="A58" s="6"/>
      <c r="B58" s="5"/>
      <c r="C58" s="6"/>
    </row>
    <row r="59" spans="1:3" ht="13.5" customHeight="1">
      <c r="A59" s="6"/>
      <c r="B59" s="5"/>
      <c r="C59" s="6"/>
    </row>
    <row r="60" spans="1:3" ht="13.5" customHeight="1">
      <c r="A60" s="6"/>
      <c r="B60" s="5"/>
      <c r="C60" s="6"/>
    </row>
    <row r="61" spans="1:3" ht="13.5" customHeight="1">
      <c r="A61" s="6"/>
      <c r="B61" s="5"/>
      <c r="C61" s="6"/>
    </row>
    <row r="62" spans="1:3" ht="13.5" customHeight="1">
      <c r="A62" s="6"/>
      <c r="B62" s="5"/>
      <c r="C62" s="6"/>
    </row>
    <row r="63" spans="1:3" ht="13.5" customHeight="1">
      <c r="A63" s="6"/>
      <c r="B63" s="5"/>
      <c r="C63" s="6"/>
    </row>
    <row r="64" spans="1:3" ht="13.5" customHeight="1">
      <c r="A64" s="6"/>
      <c r="B64" s="5"/>
      <c r="C64" s="6"/>
    </row>
    <row r="65" spans="1:3" ht="13.5" customHeight="1">
      <c r="A65" s="6"/>
      <c r="B65" s="5"/>
      <c r="C65" s="6"/>
    </row>
    <row r="66" spans="1:3" ht="13.5" customHeight="1">
      <c r="A66" s="6"/>
      <c r="B66" s="5"/>
      <c r="C66" s="6"/>
    </row>
    <row r="67" spans="1:3" ht="13.5" customHeight="1">
      <c r="A67" s="6"/>
      <c r="B67" s="5"/>
      <c r="C67" s="6"/>
    </row>
    <row r="68" spans="1:3" ht="13.5" customHeight="1">
      <c r="A68" s="1"/>
      <c r="B68" s="10"/>
      <c r="C68" s="6"/>
    </row>
    <row r="69" spans="1:3" ht="13.5" customHeight="1">
      <c r="A69" s="1"/>
      <c r="B69" s="10"/>
      <c r="C69" s="6"/>
    </row>
    <row r="70" spans="1:3" ht="13.5" customHeight="1">
      <c r="A70" s="1"/>
      <c r="B70" s="10"/>
      <c r="C70" s="6"/>
    </row>
    <row r="71" spans="1:3" ht="13.5" customHeight="1">
      <c r="A71" s="1"/>
      <c r="B71" s="10"/>
      <c r="C71" s="6"/>
    </row>
    <row r="72" spans="1:3" ht="13.5" customHeight="1">
      <c r="A72" s="1"/>
      <c r="B72" s="10"/>
      <c r="C72" s="6"/>
    </row>
    <row r="73" spans="1:3" ht="13.5" customHeight="1">
      <c r="A73" s="1"/>
      <c r="B73" s="10"/>
      <c r="C73" s="6"/>
    </row>
    <row r="74" spans="1:3" ht="13.5" customHeight="1">
      <c r="A74" s="1"/>
      <c r="B74" s="10"/>
      <c r="C74" s="6"/>
    </row>
    <row r="75" spans="1:3" ht="13.5" customHeight="1">
      <c r="A75" s="1"/>
      <c r="B75" s="10"/>
      <c r="C75" s="6"/>
    </row>
    <row r="76" spans="1:3" ht="13.5" customHeight="1">
      <c r="A76" s="1"/>
      <c r="B76" s="10"/>
      <c r="C76" s="6"/>
    </row>
    <row r="77" spans="1:3" ht="13.5" customHeight="1">
      <c r="A77" s="1"/>
      <c r="B77" s="10"/>
      <c r="C77" s="6"/>
    </row>
    <row r="78" spans="1:3" ht="13.5" customHeight="1">
      <c r="A78" s="1"/>
      <c r="B78" s="10"/>
      <c r="C78" s="6"/>
    </row>
    <row r="79" spans="1:3" ht="13.5" customHeight="1">
      <c r="A79" s="1"/>
      <c r="B79" s="10"/>
      <c r="C79" s="6"/>
    </row>
    <row r="80" spans="1:3" ht="13.5" customHeight="1">
      <c r="A80" s="1"/>
      <c r="B80" s="10"/>
      <c r="C80" s="6"/>
    </row>
    <row r="81" spans="1:3" ht="13.5" customHeight="1">
      <c r="A81" s="1"/>
      <c r="B81" s="10"/>
      <c r="C81" s="6"/>
    </row>
    <row r="82" spans="1:3" ht="13.5" customHeight="1">
      <c r="A82" s="1"/>
      <c r="B82" s="10"/>
      <c r="C82" s="6"/>
    </row>
    <row r="83" spans="1:3" ht="13.5" customHeight="1">
      <c r="A83" s="1"/>
      <c r="B83" s="10"/>
      <c r="C83" s="6"/>
    </row>
    <row r="84" spans="1:3" ht="13.5" customHeight="1">
      <c r="A84" s="1"/>
      <c r="B84" s="10"/>
      <c r="C84" s="6"/>
    </row>
    <row r="85" spans="1:3" ht="13.5" customHeight="1">
      <c r="A85" s="1"/>
      <c r="B85" s="10"/>
      <c r="C85" s="6"/>
    </row>
    <row r="86" spans="1:3" ht="13.5" customHeight="1">
      <c r="A86" s="1"/>
      <c r="B86" s="10"/>
      <c r="C86" s="6"/>
    </row>
    <row r="87" spans="1:3" ht="13.5" customHeight="1">
      <c r="A87" s="1"/>
      <c r="B87" s="10"/>
      <c r="C87" s="6"/>
    </row>
    <row r="88" spans="1:3" ht="13.5" customHeight="1">
      <c r="A88" s="1"/>
      <c r="B88" s="10"/>
      <c r="C88" s="6"/>
    </row>
    <row r="89" spans="1:3" ht="13.5" customHeight="1">
      <c r="A89" s="1"/>
      <c r="B89" s="10"/>
      <c r="C89" s="6"/>
    </row>
    <row r="90" spans="1:3" ht="13.5" customHeight="1">
      <c r="A90" s="1"/>
      <c r="B90" s="10"/>
      <c r="C90" s="6"/>
    </row>
    <row r="91" spans="1:3" ht="13.5" customHeight="1">
      <c r="A91" s="1"/>
      <c r="B91" s="10"/>
      <c r="C91" s="6"/>
    </row>
    <row r="92" spans="1:3" ht="13.5" customHeight="1">
      <c r="A92" s="1"/>
      <c r="B92" s="10"/>
      <c r="C92" s="6"/>
    </row>
    <row r="93" spans="1:3" ht="13.5" customHeight="1">
      <c r="A93" s="1"/>
      <c r="B93" s="10"/>
      <c r="C93" s="6"/>
    </row>
    <row r="94" spans="1:3" ht="13.5" customHeight="1">
      <c r="A94" s="1"/>
      <c r="B94" s="10"/>
      <c r="C94" s="6"/>
    </row>
    <row r="95" spans="1:3" ht="13.5" customHeight="1">
      <c r="A95" s="1"/>
      <c r="B95" s="10"/>
      <c r="C95" s="6"/>
    </row>
    <row r="96" spans="1:3" ht="13.5" customHeight="1">
      <c r="A96" s="1"/>
      <c r="B96" s="10"/>
      <c r="C96" s="6"/>
    </row>
    <row r="97" spans="1:3" ht="13.5" customHeight="1">
      <c r="A97" s="1"/>
      <c r="B97" s="10"/>
      <c r="C97" s="6"/>
    </row>
    <row r="98" spans="1:3" ht="13.5" customHeight="1">
      <c r="A98" s="1"/>
      <c r="B98" s="10"/>
      <c r="C98" s="6"/>
    </row>
    <row r="99" spans="1:3" ht="13.5" customHeight="1">
      <c r="A99" s="1"/>
      <c r="B99" s="10"/>
      <c r="C99" s="6"/>
    </row>
    <row r="100" spans="1:3" ht="13.5" customHeight="1">
      <c r="A100" s="1"/>
      <c r="B100" s="10"/>
      <c r="C100" s="6"/>
    </row>
    <row r="101" spans="1:3" ht="13.5" customHeight="1">
      <c r="A101" s="1"/>
      <c r="B101" s="10"/>
      <c r="C101" s="6"/>
    </row>
    <row r="102" spans="1:3" ht="13.5" customHeight="1">
      <c r="A102" s="1"/>
      <c r="B102" s="10"/>
      <c r="C102" s="6"/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scale="110" r:id="rId1"/>
  <headerFooter alignWithMargins="0">
    <oddHeader>&amp;C&amp;"Brush Script MT,Kursiv"&amp;20&amp;A</oddHeader>
    <oddFooter>&amp;L&amp;F&amp;Cpage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V102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12.875" style="12" customWidth="1"/>
    <col min="2" max="2" width="22.50390625" style="7" customWidth="1"/>
    <col min="3" max="3" width="8.50390625" style="13" customWidth="1"/>
    <col min="4" max="6" width="10.00390625" style="0" customWidth="1"/>
    <col min="7" max="7" width="4.625" style="0" customWidth="1"/>
    <col min="8" max="26" width="3.125" style="7" customWidth="1"/>
    <col min="27" max="16384" width="10.00390625" style="7" customWidth="1"/>
  </cols>
  <sheetData>
    <row r="1" spans="1:3" ht="12.75">
      <c r="A1" s="12" t="s">
        <v>15</v>
      </c>
      <c r="B1" s="12" t="s">
        <v>13</v>
      </c>
      <c r="C1" s="12" t="s">
        <v>14</v>
      </c>
    </row>
    <row r="2" spans="1:22" ht="13.5" customHeight="1">
      <c r="A2" s="6">
        <v>8</v>
      </c>
      <c r="B2" s="7" t="s">
        <v>50</v>
      </c>
      <c r="C2" s="6">
        <v>1</v>
      </c>
      <c r="E2" s="7"/>
      <c r="H2" s="7">
        <f aca="true" t="shared" si="0" ref="H2:H14">IF(C2="","",IF(J2="",0,VLOOKUP(K2,P$2:R$14,3)))</f>
        <v>0</v>
      </c>
      <c r="I2" t="str">
        <f>VLOOKUP(A2,Input!A$3:D$15,4)</f>
        <v>I-Teams</v>
      </c>
      <c r="J2">
        <f>IF(I2&lt;&gt;J$1,"",C2)</f>
      </c>
      <c r="K2" s="7" t="e">
        <f aca="true" t="shared" si="1" ref="K2:K14">RANK(J2,J$2:J$14,1)</f>
        <v>#VALUE!</v>
      </c>
      <c r="L2" s="7">
        <f>IF(J2="",COUNT('[2]Input'!A:A)+1,K2)</f>
        <v>14</v>
      </c>
      <c r="N2" s="7">
        <v>1</v>
      </c>
      <c r="P2" s="7">
        <f aca="true" t="shared" si="2" ref="P2:P14">SMALL(L$2:L$14,N2)</f>
        <v>14</v>
      </c>
      <c r="R2" s="7">
        <f aca="true" t="shared" si="3" ref="R2:R39">IF(N2+1&gt;P2,ABS(IF(R3="",P2+(N2-P2)/2,IF(P3&gt;P2,P2+(P3-1-P2)/2,R3))-$N$1),"")</f>
      </c>
      <c r="T2" s="7">
        <f>SUM(H2,H15,H28)</f>
        <v>0</v>
      </c>
      <c r="U2" s="7" t="str">
        <f>IF(T2=0,"x",T2)</f>
        <v>x</v>
      </c>
      <c r="V2" s="7" t="e">
        <f>RANK(U2,U$2:U$14,1)</f>
        <v>#VALUE!</v>
      </c>
    </row>
    <row r="3" spans="1:22" ht="13.5" customHeight="1">
      <c r="A3" s="6">
        <v>6</v>
      </c>
      <c r="B3" s="7" t="s">
        <v>65</v>
      </c>
      <c r="C3" s="6">
        <v>2</v>
      </c>
      <c r="H3">
        <f t="shared" si="0"/>
        <v>0</v>
      </c>
      <c r="I3" t="str">
        <f>VLOOKUP(A3,Input!A$3:D$15,4)</f>
        <v>Teams</v>
      </c>
      <c r="J3">
        <f aca="true" t="shared" si="4" ref="J3:J40">IF(I3&lt;&gt;J$1,"",C3)</f>
      </c>
      <c r="K3" s="7" t="e">
        <f t="shared" si="1"/>
        <v>#VALUE!</v>
      </c>
      <c r="L3" s="7">
        <f>IF(J3="",COUNT('[2]Input'!A:A)+1,K3)</f>
        <v>14</v>
      </c>
      <c r="N3" s="7">
        <v>2</v>
      </c>
      <c r="P3" s="7">
        <f t="shared" si="2"/>
        <v>14</v>
      </c>
      <c r="R3" s="7">
        <f t="shared" si="3"/>
      </c>
      <c r="T3" s="7">
        <f aca="true" t="shared" si="5" ref="T3:T14">SUM(H3,H16,H29)</f>
        <v>0</v>
      </c>
      <c r="U3" s="7" t="str">
        <f aca="true" t="shared" si="6" ref="U3:U14">IF(T3=0,"x",T3)</f>
        <v>x</v>
      </c>
      <c r="V3" s="7" t="e">
        <f aca="true" t="shared" si="7" ref="V3:V14">RANK(U3,U$2:U$14,1)</f>
        <v>#VALUE!</v>
      </c>
    </row>
    <row r="4" spans="1:22" ht="13.5" customHeight="1">
      <c r="A4" s="6">
        <v>4</v>
      </c>
      <c r="B4" s="7" t="s">
        <v>62</v>
      </c>
      <c r="C4" s="6">
        <v>3</v>
      </c>
      <c r="H4">
        <f t="shared" si="0"/>
        <v>0</v>
      </c>
      <c r="I4" t="str">
        <f>VLOOKUP(A4,Input!A$3:D$15,4)</f>
        <v>Teams</v>
      </c>
      <c r="J4">
        <f t="shared" si="4"/>
      </c>
      <c r="K4" s="7" t="e">
        <f t="shared" si="1"/>
        <v>#VALUE!</v>
      </c>
      <c r="L4" s="7">
        <f>IF(J4="",COUNT('[2]Input'!A:A)+1,K4)</f>
        <v>14</v>
      </c>
      <c r="N4" s="7">
        <v>3</v>
      </c>
      <c r="P4" s="7">
        <f t="shared" si="2"/>
        <v>14</v>
      </c>
      <c r="R4" s="7">
        <f t="shared" si="3"/>
      </c>
      <c r="T4" s="7">
        <f t="shared" si="5"/>
        <v>0</v>
      </c>
      <c r="U4" s="7" t="str">
        <f t="shared" si="6"/>
        <v>x</v>
      </c>
      <c r="V4" s="7" t="e">
        <f t="shared" si="7"/>
        <v>#VALUE!</v>
      </c>
    </row>
    <row r="5" spans="1:22" ht="13.5" customHeight="1">
      <c r="A5" s="6">
        <v>12</v>
      </c>
      <c r="B5" s="7" t="s">
        <v>74</v>
      </c>
      <c r="C5" s="6">
        <v>4</v>
      </c>
      <c r="H5">
        <f t="shared" si="0"/>
        <v>0</v>
      </c>
      <c r="I5" t="str">
        <f>VLOOKUP(A5,Input!A$3:D$15,4)</f>
        <v>Teams</v>
      </c>
      <c r="J5">
        <f t="shared" si="4"/>
      </c>
      <c r="K5" s="7" t="e">
        <f t="shared" si="1"/>
        <v>#VALUE!</v>
      </c>
      <c r="L5" s="7">
        <f>IF(J5="",COUNT('[2]Input'!A:A)+1,K5)</f>
        <v>14</v>
      </c>
      <c r="N5" s="7">
        <v>4</v>
      </c>
      <c r="P5" s="7">
        <f t="shared" si="2"/>
        <v>14</v>
      </c>
      <c r="R5" s="7">
        <f t="shared" si="3"/>
      </c>
      <c r="T5" s="7">
        <f t="shared" si="5"/>
        <v>0</v>
      </c>
      <c r="U5" s="7" t="str">
        <f t="shared" si="6"/>
        <v>x</v>
      </c>
      <c r="V5" s="7" t="e">
        <f t="shared" si="7"/>
        <v>#VALUE!</v>
      </c>
    </row>
    <row r="6" spans="1:22" ht="13.5" customHeight="1">
      <c r="A6" s="6">
        <v>2</v>
      </c>
      <c r="B6" s="7" t="s">
        <v>59</v>
      </c>
      <c r="C6" s="6">
        <v>5</v>
      </c>
      <c r="H6">
        <f t="shared" si="0"/>
        <v>0</v>
      </c>
      <c r="I6" t="str">
        <f>VLOOKUP(A6,Input!A$3:D$15,4)</f>
        <v>Teams</v>
      </c>
      <c r="J6">
        <f t="shared" si="4"/>
      </c>
      <c r="K6" s="7" t="e">
        <f t="shared" si="1"/>
        <v>#VALUE!</v>
      </c>
      <c r="L6" s="7">
        <f>IF(J6="",COUNT('[2]Input'!A:A)+1,K6)</f>
        <v>14</v>
      </c>
      <c r="N6" s="7">
        <v>5</v>
      </c>
      <c r="P6" s="7">
        <f t="shared" si="2"/>
        <v>14</v>
      </c>
      <c r="R6" s="7">
        <f t="shared" si="3"/>
      </c>
      <c r="T6" s="7">
        <f t="shared" si="5"/>
        <v>0</v>
      </c>
      <c r="U6" s="7" t="str">
        <f t="shared" si="6"/>
        <v>x</v>
      </c>
      <c r="V6" s="7" t="e">
        <f t="shared" si="7"/>
        <v>#VALUE!</v>
      </c>
    </row>
    <row r="7" spans="1:22" ht="13.5" customHeight="1">
      <c r="A7" s="6">
        <v>10</v>
      </c>
      <c r="B7" s="7" t="s">
        <v>72</v>
      </c>
      <c r="C7" s="6">
        <v>6</v>
      </c>
      <c r="H7">
        <f t="shared" si="0"/>
        <v>0</v>
      </c>
      <c r="I7" t="str">
        <f>VLOOKUP(A7,Input!A$3:D$15,4)</f>
        <v>Teams</v>
      </c>
      <c r="J7">
        <f t="shared" si="4"/>
      </c>
      <c r="K7" s="7" t="e">
        <f t="shared" si="1"/>
        <v>#VALUE!</v>
      </c>
      <c r="L7" s="7">
        <f>IF(J7="",COUNT('[2]Input'!A:A)+1,K7)</f>
        <v>14</v>
      </c>
      <c r="N7" s="7">
        <v>6</v>
      </c>
      <c r="P7" s="7">
        <f t="shared" si="2"/>
        <v>14</v>
      </c>
      <c r="R7" s="7">
        <f t="shared" si="3"/>
      </c>
      <c r="T7" s="7">
        <f t="shared" si="5"/>
        <v>0</v>
      </c>
      <c r="U7" s="7" t="str">
        <f t="shared" si="6"/>
        <v>x</v>
      </c>
      <c r="V7" s="7" t="e">
        <f t="shared" si="7"/>
        <v>#VALUE!</v>
      </c>
    </row>
    <row r="8" spans="1:22" ht="13.5" customHeight="1">
      <c r="A8" s="6">
        <v>7</v>
      </c>
      <c r="B8" s="7" t="s">
        <v>67</v>
      </c>
      <c r="C8" s="6">
        <v>7</v>
      </c>
      <c r="H8">
        <f t="shared" si="0"/>
        <v>0</v>
      </c>
      <c r="I8" t="str">
        <f>VLOOKUP(A8,Input!A$3:D$15,4)</f>
        <v>Teams</v>
      </c>
      <c r="J8">
        <f t="shared" si="4"/>
      </c>
      <c r="K8" s="7" t="e">
        <f t="shared" si="1"/>
        <v>#VALUE!</v>
      </c>
      <c r="L8" s="7">
        <f>IF(J8="",COUNT('[2]Input'!A:A)+1,K8)</f>
        <v>14</v>
      </c>
      <c r="N8" s="7">
        <v>7</v>
      </c>
      <c r="P8" s="7">
        <f t="shared" si="2"/>
        <v>14</v>
      </c>
      <c r="R8" s="7">
        <f t="shared" si="3"/>
      </c>
      <c r="T8" s="7">
        <f t="shared" si="5"/>
        <v>0</v>
      </c>
      <c r="U8" s="7" t="str">
        <f t="shared" si="6"/>
        <v>x</v>
      </c>
      <c r="V8" s="7" t="e">
        <f t="shared" si="7"/>
        <v>#VALUE!</v>
      </c>
    </row>
    <row r="9" spans="1:22" ht="13.5" customHeight="1">
      <c r="A9" s="6">
        <v>9</v>
      </c>
      <c r="B9" s="7" t="s">
        <v>71</v>
      </c>
      <c r="C9" s="6">
        <v>8</v>
      </c>
      <c r="H9">
        <f t="shared" si="0"/>
        <v>0</v>
      </c>
      <c r="I9" t="str">
        <f>VLOOKUP(A9,Input!A$3:D$15,4)</f>
        <v>I-Teams</v>
      </c>
      <c r="J9">
        <f t="shared" si="4"/>
      </c>
      <c r="K9" s="7" t="e">
        <f t="shared" si="1"/>
        <v>#VALUE!</v>
      </c>
      <c r="L9" s="7">
        <f>IF(J9="",COUNT('[2]Input'!A:A)+1,K9)</f>
        <v>14</v>
      </c>
      <c r="N9" s="7">
        <v>8</v>
      </c>
      <c r="P9" s="7">
        <f t="shared" si="2"/>
        <v>14</v>
      </c>
      <c r="R9" s="7">
        <f t="shared" si="3"/>
      </c>
      <c r="T9" s="7">
        <f t="shared" si="5"/>
        <v>0</v>
      </c>
      <c r="U9" s="7" t="str">
        <f t="shared" si="6"/>
        <v>x</v>
      </c>
      <c r="V9" s="7" t="e">
        <f t="shared" si="7"/>
        <v>#VALUE!</v>
      </c>
    </row>
    <row r="10" spans="1:22" ht="13.5" customHeight="1">
      <c r="A10" s="6">
        <v>11</v>
      </c>
      <c r="B10" s="7" t="s">
        <v>73</v>
      </c>
      <c r="C10" s="6">
        <v>9</v>
      </c>
      <c r="H10">
        <f t="shared" si="0"/>
        <v>0</v>
      </c>
      <c r="I10" t="str">
        <f>VLOOKUP(A10,Input!A$3:D$15,4)</f>
        <v>Teams</v>
      </c>
      <c r="J10">
        <f t="shared" si="4"/>
      </c>
      <c r="K10" s="7" t="e">
        <f t="shared" si="1"/>
        <v>#VALUE!</v>
      </c>
      <c r="L10" s="7">
        <f>IF(J10="",COUNT('[2]Input'!A:A)+1,K10)</f>
        <v>14</v>
      </c>
      <c r="N10" s="7">
        <v>9</v>
      </c>
      <c r="P10" s="7">
        <f t="shared" si="2"/>
        <v>14</v>
      </c>
      <c r="R10" s="7">
        <f t="shared" si="3"/>
      </c>
      <c r="T10" s="7">
        <f t="shared" si="5"/>
        <v>0</v>
      </c>
      <c r="U10" s="7" t="str">
        <f t="shared" si="6"/>
        <v>x</v>
      </c>
      <c r="V10" s="7" t="e">
        <f t="shared" si="7"/>
        <v>#VALUE!</v>
      </c>
    </row>
    <row r="11" spans="1:22" ht="13.5" customHeight="1">
      <c r="A11" s="6">
        <v>5</v>
      </c>
      <c r="B11" s="7" t="s">
        <v>64</v>
      </c>
      <c r="C11" s="6">
        <v>10</v>
      </c>
      <c r="H11">
        <f t="shared" si="0"/>
        <v>0</v>
      </c>
      <c r="I11" t="str">
        <f>VLOOKUP(A11,Input!A$3:D$15,4)</f>
        <v>Teams</v>
      </c>
      <c r="J11">
        <f t="shared" si="4"/>
      </c>
      <c r="K11" s="7" t="e">
        <f t="shared" si="1"/>
        <v>#VALUE!</v>
      </c>
      <c r="L11" s="7">
        <f>IF(J11="",COUNT('[2]Input'!A:A)+1,K11)</f>
        <v>14</v>
      </c>
      <c r="N11" s="7">
        <v>10</v>
      </c>
      <c r="P11" s="7">
        <f t="shared" si="2"/>
        <v>14</v>
      </c>
      <c r="R11" s="7">
        <f t="shared" si="3"/>
      </c>
      <c r="T11" s="7">
        <f t="shared" si="5"/>
        <v>0</v>
      </c>
      <c r="U11" s="7" t="str">
        <f t="shared" si="6"/>
        <v>x</v>
      </c>
      <c r="V11" s="7" t="e">
        <f t="shared" si="7"/>
        <v>#VALUE!</v>
      </c>
    </row>
    <row r="12" spans="1:22" ht="13.5" customHeight="1">
      <c r="A12" s="6">
        <v>3</v>
      </c>
      <c r="B12" s="7" t="s">
        <v>61</v>
      </c>
      <c r="C12" s="6">
        <v>11</v>
      </c>
      <c r="H12">
        <f t="shared" si="0"/>
        <v>0</v>
      </c>
      <c r="I12" t="str">
        <f>VLOOKUP(A12,Input!A$3:D$15,4)</f>
        <v>Teams</v>
      </c>
      <c r="J12">
        <f t="shared" si="4"/>
      </c>
      <c r="K12" s="7" t="e">
        <f t="shared" si="1"/>
        <v>#VALUE!</v>
      </c>
      <c r="L12" s="7">
        <f>IF(J12="",COUNT('[2]Input'!A:A)+1,K12)</f>
        <v>14</v>
      </c>
      <c r="N12" s="7">
        <v>11</v>
      </c>
      <c r="P12" s="7">
        <f t="shared" si="2"/>
        <v>14</v>
      </c>
      <c r="R12" s="7">
        <f t="shared" si="3"/>
      </c>
      <c r="T12" s="7">
        <f t="shared" si="5"/>
        <v>0</v>
      </c>
      <c r="U12" s="7" t="str">
        <f t="shared" si="6"/>
        <v>x</v>
      </c>
      <c r="V12" s="7" t="e">
        <f t="shared" si="7"/>
        <v>#VALUE!</v>
      </c>
    </row>
    <row r="13" spans="1:22" ht="13.5" customHeight="1">
      <c r="A13" s="6">
        <v>1</v>
      </c>
      <c r="B13" s="7" t="s">
        <v>56</v>
      </c>
      <c r="C13" s="6">
        <v>12</v>
      </c>
      <c r="H13">
        <f t="shared" si="0"/>
        <v>0</v>
      </c>
      <c r="I13" t="str">
        <f>VLOOKUP(A13,Input!A$3:D$15,4)</f>
        <v>Teams</v>
      </c>
      <c r="J13">
        <f t="shared" si="4"/>
      </c>
      <c r="K13" s="7" t="e">
        <f t="shared" si="1"/>
        <v>#VALUE!</v>
      </c>
      <c r="L13" s="7">
        <f>IF(J13="",COUNT('[2]Input'!A:A)+1,K13)</f>
        <v>14</v>
      </c>
      <c r="N13" s="7">
        <v>12</v>
      </c>
      <c r="P13" s="7">
        <f t="shared" si="2"/>
        <v>14</v>
      </c>
      <c r="R13" s="7">
        <f t="shared" si="3"/>
      </c>
      <c r="T13" s="7">
        <f t="shared" si="5"/>
        <v>0</v>
      </c>
      <c r="U13" s="7" t="str">
        <f t="shared" si="6"/>
        <v>x</v>
      </c>
      <c r="V13" s="7" t="e">
        <f t="shared" si="7"/>
        <v>#VALUE!</v>
      </c>
    </row>
    <row r="14" spans="1:22" ht="13.5" customHeight="1">
      <c r="A14" s="6">
        <v>13</v>
      </c>
      <c r="B14" s="7" t="s">
        <v>75</v>
      </c>
      <c r="C14" s="6">
        <v>13</v>
      </c>
      <c r="H14">
        <f t="shared" si="0"/>
        <v>0</v>
      </c>
      <c r="I14" t="str">
        <f>VLOOKUP(A14,Input!A$3:D$15,4)</f>
        <v>Teams</v>
      </c>
      <c r="J14">
        <f t="shared" si="4"/>
      </c>
      <c r="K14" s="7" t="e">
        <f t="shared" si="1"/>
        <v>#VALUE!</v>
      </c>
      <c r="L14" s="7">
        <f>IF(J14="",COUNT('[2]Input'!A:A)+1,K14)</f>
        <v>14</v>
      </c>
      <c r="N14" s="7">
        <v>13</v>
      </c>
      <c r="P14" s="7">
        <f t="shared" si="2"/>
        <v>14</v>
      </c>
      <c r="R14" s="7">
        <f t="shared" si="3"/>
      </c>
      <c r="T14" s="7">
        <f t="shared" si="5"/>
        <v>0</v>
      </c>
      <c r="U14" s="7" t="str">
        <f t="shared" si="6"/>
        <v>x</v>
      </c>
      <c r="V14" s="7" t="e">
        <f t="shared" si="7"/>
        <v>#VALUE!</v>
      </c>
    </row>
    <row r="15" spans="1:18" ht="13.5" customHeight="1">
      <c r="A15" s="6">
        <v>8</v>
      </c>
      <c r="B15" s="7" t="s">
        <v>50</v>
      </c>
      <c r="C15" s="6">
        <v>1</v>
      </c>
      <c r="H15">
        <f aca="true" t="shared" si="8" ref="H15:H27">IF(C15="","",IF(J15="",0,VLOOKUP(K15,P$15:R$27,3)))</f>
        <v>0</v>
      </c>
      <c r="I15" t="str">
        <f>VLOOKUP(A15,Input!A$3:D$15,4)</f>
        <v>I-Teams</v>
      </c>
      <c r="J15">
        <f t="shared" si="4"/>
      </c>
      <c r="K15" s="7" t="e">
        <f aca="true" t="shared" si="9" ref="K15:K27">RANK(J15,J$15:J$27,1)</f>
        <v>#VALUE!</v>
      </c>
      <c r="L15" s="7">
        <f>IF(J15="",COUNT('[2]Input'!A:A)+1,K15)</f>
        <v>14</v>
      </c>
      <c r="N15" s="7">
        <v>1</v>
      </c>
      <c r="P15" s="7">
        <f aca="true" t="shared" si="10" ref="P15:P27">SMALL(L$15:L$27,N15)</f>
        <v>14</v>
      </c>
      <c r="R15" s="7">
        <f t="shared" si="3"/>
      </c>
    </row>
    <row r="16" spans="1:18" ht="13.5" customHeight="1">
      <c r="A16" s="6">
        <v>7</v>
      </c>
      <c r="B16" s="7" t="s">
        <v>67</v>
      </c>
      <c r="C16" s="6">
        <v>2</v>
      </c>
      <c r="H16">
        <f t="shared" si="8"/>
        <v>0</v>
      </c>
      <c r="I16" t="str">
        <f>VLOOKUP(A16,Input!A$3:D$15,4)</f>
        <v>Teams</v>
      </c>
      <c r="J16">
        <f t="shared" si="4"/>
      </c>
      <c r="K16" s="7" t="e">
        <f t="shared" si="9"/>
        <v>#VALUE!</v>
      </c>
      <c r="L16" s="7">
        <f>IF(J16="",COUNT('[2]Input'!A:A)+1,K16)</f>
        <v>14</v>
      </c>
      <c r="N16" s="7">
        <v>2</v>
      </c>
      <c r="P16" s="7">
        <f t="shared" si="10"/>
        <v>14</v>
      </c>
      <c r="R16" s="7">
        <f t="shared" si="3"/>
      </c>
    </row>
    <row r="17" spans="1:18" ht="13.5" customHeight="1">
      <c r="A17" s="6">
        <v>6</v>
      </c>
      <c r="B17" s="7" t="s">
        <v>65</v>
      </c>
      <c r="C17" s="6">
        <v>3</v>
      </c>
      <c r="H17">
        <f t="shared" si="8"/>
        <v>0</v>
      </c>
      <c r="I17" t="str">
        <f>VLOOKUP(A17,Input!A$3:D$15,4)</f>
        <v>Teams</v>
      </c>
      <c r="J17">
        <f t="shared" si="4"/>
      </c>
      <c r="K17" s="7" t="e">
        <f t="shared" si="9"/>
        <v>#VALUE!</v>
      </c>
      <c r="L17" s="7">
        <f>IF(J17="",COUNT('[2]Input'!A:A)+1,K17)</f>
        <v>14</v>
      </c>
      <c r="N17" s="7">
        <v>3</v>
      </c>
      <c r="P17" s="7">
        <f t="shared" si="10"/>
        <v>14</v>
      </c>
      <c r="R17" s="7">
        <f t="shared" si="3"/>
      </c>
    </row>
    <row r="18" spans="1:18" ht="13.5" customHeight="1">
      <c r="A18" s="6">
        <v>1</v>
      </c>
      <c r="B18" s="7" t="s">
        <v>56</v>
      </c>
      <c r="C18" s="6">
        <v>4</v>
      </c>
      <c r="H18">
        <f t="shared" si="8"/>
        <v>0</v>
      </c>
      <c r="I18" t="str">
        <f>VLOOKUP(A18,Input!A$3:D$15,4)</f>
        <v>Teams</v>
      </c>
      <c r="J18">
        <f t="shared" si="4"/>
      </c>
      <c r="K18" s="7" t="e">
        <f t="shared" si="9"/>
        <v>#VALUE!</v>
      </c>
      <c r="L18" s="7">
        <f>IF(J18="",COUNT('[2]Input'!A:A)+1,K18)</f>
        <v>14</v>
      </c>
      <c r="N18" s="7">
        <v>4</v>
      </c>
      <c r="P18" s="7">
        <f t="shared" si="10"/>
        <v>14</v>
      </c>
      <c r="R18" s="7">
        <f t="shared" si="3"/>
      </c>
    </row>
    <row r="19" spans="1:18" ht="13.5" customHeight="1">
      <c r="A19" s="6">
        <v>2</v>
      </c>
      <c r="B19" s="7" t="s">
        <v>59</v>
      </c>
      <c r="C19" s="6">
        <v>5</v>
      </c>
      <c r="H19">
        <f t="shared" si="8"/>
        <v>0</v>
      </c>
      <c r="I19" t="str">
        <f>VLOOKUP(A19,Input!A$3:D$15,4)</f>
        <v>Teams</v>
      </c>
      <c r="J19">
        <f t="shared" si="4"/>
      </c>
      <c r="K19" s="7" t="e">
        <f t="shared" si="9"/>
        <v>#VALUE!</v>
      </c>
      <c r="L19" s="7">
        <f>IF(J19="",COUNT('[2]Input'!A:A)+1,K19)</f>
        <v>14</v>
      </c>
      <c r="N19" s="7">
        <v>5</v>
      </c>
      <c r="P19" s="7">
        <f t="shared" si="10"/>
        <v>14</v>
      </c>
      <c r="R19" s="7">
        <f t="shared" si="3"/>
      </c>
    </row>
    <row r="20" spans="1:18" ht="13.5" customHeight="1">
      <c r="A20" s="6">
        <v>3</v>
      </c>
      <c r="B20" s="7" t="s">
        <v>61</v>
      </c>
      <c r="C20" s="6">
        <v>6</v>
      </c>
      <c r="H20">
        <f t="shared" si="8"/>
        <v>0</v>
      </c>
      <c r="I20" t="str">
        <f>VLOOKUP(A20,Input!A$3:D$15,4)</f>
        <v>Teams</v>
      </c>
      <c r="J20">
        <f t="shared" si="4"/>
      </c>
      <c r="K20" s="7" t="e">
        <f t="shared" si="9"/>
        <v>#VALUE!</v>
      </c>
      <c r="L20" s="7">
        <f>IF(J20="",COUNT('[2]Input'!A:A)+1,K20)</f>
        <v>14</v>
      </c>
      <c r="N20" s="7">
        <v>6</v>
      </c>
      <c r="P20" s="7">
        <f t="shared" si="10"/>
        <v>14</v>
      </c>
      <c r="R20" s="7">
        <f t="shared" si="3"/>
      </c>
    </row>
    <row r="21" spans="1:18" ht="13.5" customHeight="1">
      <c r="A21" s="6">
        <v>10</v>
      </c>
      <c r="B21" s="7" t="s">
        <v>72</v>
      </c>
      <c r="C21" s="6">
        <v>7</v>
      </c>
      <c r="H21">
        <f t="shared" si="8"/>
        <v>0</v>
      </c>
      <c r="I21" t="str">
        <f>VLOOKUP(A21,Input!A$3:D$15,4)</f>
        <v>Teams</v>
      </c>
      <c r="J21">
        <f t="shared" si="4"/>
      </c>
      <c r="K21" s="7" t="e">
        <f t="shared" si="9"/>
        <v>#VALUE!</v>
      </c>
      <c r="L21" s="7">
        <f>IF(J21="",COUNT('[2]Input'!A:A)+1,K21)</f>
        <v>14</v>
      </c>
      <c r="N21" s="7">
        <v>7</v>
      </c>
      <c r="P21" s="7">
        <f t="shared" si="10"/>
        <v>14</v>
      </c>
      <c r="R21" s="7">
        <f t="shared" si="3"/>
      </c>
    </row>
    <row r="22" spans="1:18" ht="13.5" customHeight="1">
      <c r="A22" s="6">
        <v>11</v>
      </c>
      <c r="B22" s="7" t="s">
        <v>73</v>
      </c>
      <c r="C22" s="6">
        <v>8</v>
      </c>
      <c r="H22">
        <f t="shared" si="8"/>
        <v>0</v>
      </c>
      <c r="I22" t="str">
        <f>VLOOKUP(A22,Input!A$3:D$15,4)</f>
        <v>Teams</v>
      </c>
      <c r="J22">
        <f t="shared" si="4"/>
      </c>
      <c r="K22" s="9" t="e">
        <f t="shared" si="9"/>
        <v>#VALUE!</v>
      </c>
      <c r="L22" s="7">
        <f>IF(J22="",COUNT('[2]Input'!A:A)+1,K22)</f>
        <v>14</v>
      </c>
      <c r="N22" s="7">
        <v>8</v>
      </c>
      <c r="P22" s="7">
        <f t="shared" si="10"/>
        <v>14</v>
      </c>
      <c r="R22" s="7">
        <f t="shared" si="3"/>
      </c>
    </row>
    <row r="23" spans="1:18" ht="13.5" customHeight="1">
      <c r="A23" s="6">
        <v>4</v>
      </c>
      <c r="B23" s="7" t="s">
        <v>62</v>
      </c>
      <c r="C23" s="6">
        <v>9</v>
      </c>
      <c r="H23">
        <f t="shared" si="8"/>
        <v>0</v>
      </c>
      <c r="I23" t="str">
        <f>VLOOKUP(A23,Input!A$3:D$15,4)</f>
        <v>Teams</v>
      </c>
      <c r="J23">
        <f t="shared" si="4"/>
      </c>
      <c r="K23" s="9" t="e">
        <f t="shared" si="9"/>
        <v>#VALUE!</v>
      </c>
      <c r="L23" s="7">
        <f>IF(J23="",COUNT('[2]Input'!A:A)+1,K23)</f>
        <v>14</v>
      </c>
      <c r="N23" s="7">
        <v>9</v>
      </c>
      <c r="P23" s="7">
        <f t="shared" si="10"/>
        <v>14</v>
      </c>
      <c r="R23" s="7">
        <f t="shared" si="3"/>
      </c>
    </row>
    <row r="24" spans="1:18" ht="13.5" customHeight="1">
      <c r="A24" s="6">
        <v>12</v>
      </c>
      <c r="B24" s="7" t="s">
        <v>74</v>
      </c>
      <c r="C24" s="6">
        <v>10.5</v>
      </c>
      <c r="H24">
        <f t="shared" si="8"/>
        <v>0</v>
      </c>
      <c r="I24" t="str">
        <f>VLOOKUP(A24,Input!A$3:D$15,4)</f>
        <v>Teams</v>
      </c>
      <c r="J24">
        <f t="shared" si="4"/>
      </c>
      <c r="K24" s="9" t="e">
        <f t="shared" si="9"/>
        <v>#VALUE!</v>
      </c>
      <c r="L24" s="7">
        <f>IF(J24="",COUNT('[2]Input'!A:A)+1,K24)</f>
        <v>14</v>
      </c>
      <c r="N24" s="7">
        <v>10</v>
      </c>
      <c r="P24" s="7">
        <f t="shared" si="10"/>
        <v>14</v>
      </c>
      <c r="R24" s="7">
        <f t="shared" si="3"/>
      </c>
    </row>
    <row r="25" spans="1:18" ht="13.5" customHeight="1">
      <c r="A25" s="6">
        <v>13</v>
      </c>
      <c r="B25" s="7" t="s">
        <v>75</v>
      </c>
      <c r="C25" s="6">
        <v>10.5</v>
      </c>
      <c r="H25">
        <f t="shared" si="8"/>
        <v>0</v>
      </c>
      <c r="I25" t="str">
        <f>VLOOKUP(A25,Input!A$3:D$15,4)</f>
        <v>Teams</v>
      </c>
      <c r="J25">
        <f t="shared" si="4"/>
      </c>
      <c r="K25" s="9" t="e">
        <f t="shared" si="9"/>
        <v>#VALUE!</v>
      </c>
      <c r="L25" s="7">
        <f>IF(J25="",COUNT('[2]Input'!A:A)+1,K25)</f>
        <v>14</v>
      </c>
      <c r="N25" s="7">
        <v>11</v>
      </c>
      <c r="P25" s="7">
        <f t="shared" si="10"/>
        <v>14</v>
      </c>
      <c r="R25" s="7">
        <f t="shared" si="3"/>
      </c>
    </row>
    <row r="26" spans="1:18" ht="13.5" customHeight="1">
      <c r="A26" s="6">
        <v>9</v>
      </c>
      <c r="B26" s="7" t="s">
        <v>71</v>
      </c>
      <c r="C26" s="6">
        <v>12</v>
      </c>
      <c r="H26">
        <f t="shared" si="8"/>
        <v>0</v>
      </c>
      <c r="I26" t="str">
        <f>VLOOKUP(A26,Input!A$3:D$15,4)</f>
        <v>I-Teams</v>
      </c>
      <c r="J26">
        <f t="shared" si="4"/>
      </c>
      <c r="K26" s="9" t="e">
        <f t="shared" si="9"/>
        <v>#VALUE!</v>
      </c>
      <c r="L26" s="7">
        <f>IF(J26="",COUNT('[2]Input'!A:A)+1,K26)</f>
        <v>14</v>
      </c>
      <c r="N26" s="7">
        <v>12</v>
      </c>
      <c r="P26" s="7">
        <f t="shared" si="10"/>
        <v>14</v>
      </c>
      <c r="R26" s="7">
        <f t="shared" si="3"/>
      </c>
    </row>
    <row r="27" spans="1:18" ht="13.5" customHeight="1">
      <c r="A27" s="6">
        <v>5</v>
      </c>
      <c r="B27" s="7" t="s">
        <v>64</v>
      </c>
      <c r="C27" s="6">
        <v>13</v>
      </c>
      <c r="H27">
        <f t="shared" si="8"/>
        <v>0</v>
      </c>
      <c r="I27" t="str">
        <f>VLOOKUP(A27,Input!A$3:D$15,4)</f>
        <v>Teams</v>
      </c>
      <c r="J27">
        <f t="shared" si="4"/>
      </c>
      <c r="K27" s="9" t="e">
        <f t="shared" si="9"/>
        <v>#VALUE!</v>
      </c>
      <c r="L27" s="7">
        <f>IF(J27="",COUNT('[2]Input'!A:A)+1,K27)</f>
        <v>14</v>
      </c>
      <c r="N27" s="7">
        <v>13</v>
      </c>
      <c r="P27" s="7">
        <f t="shared" si="10"/>
        <v>14</v>
      </c>
      <c r="R27" s="7">
        <f t="shared" si="3"/>
      </c>
    </row>
    <row r="28" spans="1:18" ht="13.5" customHeight="1">
      <c r="A28" s="6"/>
      <c r="C28" s="6"/>
      <c r="H28">
        <f aca="true" t="shared" si="11" ref="H28:H40">IF(C28="","",IF(J28="",0,VLOOKUP(K28,P$28:R$40,3)))</f>
      </c>
      <c r="I28" t="e">
        <f>VLOOKUP(A28,Input!A$3:D$15,4)</f>
        <v>#N/A</v>
      </c>
      <c r="J28" t="e">
        <f t="shared" si="4"/>
        <v>#N/A</v>
      </c>
      <c r="K28" s="9" t="e">
        <f aca="true" t="shared" si="12" ref="K28:K40">RANK(J28,J$28:J$40,1)</f>
        <v>#N/A</v>
      </c>
      <c r="L28" s="7" t="e">
        <f>IF(J28="",COUNT('[2]Input'!A:A)+1,K28)</f>
        <v>#N/A</v>
      </c>
      <c r="N28" s="7">
        <v>1</v>
      </c>
      <c r="P28" s="7" t="e">
        <f aca="true" t="shared" si="13" ref="P28:P40">SMALL(L$28:L$40,N28)</f>
        <v>#N/A</v>
      </c>
      <c r="R28" s="7" t="e">
        <f t="shared" si="3"/>
        <v>#N/A</v>
      </c>
    </row>
    <row r="29" spans="1:18" ht="13.5" customHeight="1">
      <c r="A29" s="6"/>
      <c r="C29" s="6"/>
      <c r="H29">
        <f t="shared" si="11"/>
      </c>
      <c r="I29" t="e">
        <f>VLOOKUP(A29,Input!A$3:D$15,4)</f>
        <v>#N/A</v>
      </c>
      <c r="J29" t="e">
        <f t="shared" si="4"/>
        <v>#N/A</v>
      </c>
      <c r="K29" s="9" t="e">
        <f t="shared" si="12"/>
        <v>#N/A</v>
      </c>
      <c r="L29" s="7" t="e">
        <f>IF(J29="",COUNT('[2]Input'!A:A)+1,K29)</f>
        <v>#N/A</v>
      </c>
      <c r="N29" s="7">
        <v>2</v>
      </c>
      <c r="P29" s="7" t="e">
        <f t="shared" si="13"/>
        <v>#N/A</v>
      </c>
      <c r="R29" s="7" t="e">
        <f t="shared" si="3"/>
        <v>#N/A</v>
      </c>
    </row>
    <row r="30" spans="1:18" ht="13.5" customHeight="1">
      <c r="A30" s="6"/>
      <c r="C30" s="6"/>
      <c r="H30">
        <f t="shared" si="11"/>
      </c>
      <c r="I30" t="e">
        <f>VLOOKUP(A30,Input!A$3:D$15,4)</f>
        <v>#N/A</v>
      </c>
      <c r="J30" t="e">
        <f t="shared" si="4"/>
        <v>#N/A</v>
      </c>
      <c r="K30" s="9" t="e">
        <f t="shared" si="12"/>
        <v>#N/A</v>
      </c>
      <c r="L30" s="7" t="e">
        <f>IF(J30="",COUNT('[2]Input'!A:A)+1,K30)</f>
        <v>#N/A</v>
      </c>
      <c r="N30" s="7">
        <v>3</v>
      </c>
      <c r="P30" s="7" t="e">
        <f t="shared" si="13"/>
        <v>#N/A</v>
      </c>
      <c r="R30" s="7" t="e">
        <f t="shared" si="3"/>
        <v>#N/A</v>
      </c>
    </row>
    <row r="31" spans="1:18" ht="13.5" customHeight="1">
      <c r="A31" s="6"/>
      <c r="C31" s="6"/>
      <c r="H31">
        <f t="shared" si="11"/>
      </c>
      <c r="I31" t="e">
        <f>VLOOKUP(A31,Input!A$3:D$15,4)</f>
        <v>#N/A</v>
      </c>
      <c r="J31" t="e">
        <f t="shared" si="4"/>
        <v>#N/A</v>
      </c>
      <c r="K31" s="9" t="e">
        <f t="shared" si="12"/>
        <v>#N/A</v>
      </c>
      <c r="L31" s="7" t="e">
        <f>IF(J31="",COUNT('[2]Input'!A:A)+1,K31)</f>
        <v>#N/A</v>
      </c>
      <c r="N31" s="7">
        <v>4</v>
      </c>
      <c r="P31" s="7" t="e">
        <f t="shared" si="13"/>
        <v>#N/A</v>
      </c>
      <c r="R31" s="7" t="e">
        <f t="shared" si="3"/>
        <v>#N/A</v>
      </c>
    </row>
    <row r="32" spans="1:18" ht="13.5" customHeight="1">
      <c r="A32" s="6"/>
      <c r="C32" s="6"/>
      <c r="H32">
        <f t="shared" si="11"/>
      </c>
      <c r="I32" t="e">
        <f>VLOOKUP(A32,Input!A$3:D$15,4)</f>
        <v>#N/A</v>
      </c>
      <c r="J32" t="e">
        <f t="shared" si="4"/>
        <v>#N/A</v>
      </c>
      <c r="K32" s="9" t="e">
        <f t="shared" si="12"/>
        <v>#N/A</v>
      </c>
      <c r="L32" s="7" t="e">
        <f>IF(J32="",COUNT('[2]Input'!A:A)+1,K32)</f>
        <v>#N/A</v>
      </c>
      <c r="N32" s="7">
        <v>5</v>
      </c>
      <c r="P32" s="7" t="e">
        <f t="shared" si="13"/>
        <v>#N/A</v>
      </c>
      <c r="R32" s="7" t="e">
        <f t="shared" si="3"/>
        <v>#N/A</v>
      </c>
    </row>
    <row r="33" spans="1:18" ht="13.5" customHeight="1">
      <c r="A33" s="6"/>
      <c r="C33" s="6"/>
      <c r="H33">
        <f t="shared" si="11"/>
      </c>
      <c r="I33" t="e">
        <f>VLOOKUP(A33,Input!A$3:D$15,4)</f>
        <v>#N/A</v>
      </c>
      <c r="J33" t="e">
        <f t="shared" si="4"/>
        <v>#N/A</v>
      </c>
      <c r="K33" s="8" t="e">
        <f t="shared" si="12"/>
        <v>#N/A</v>
      </c>
      <c r="L33" s="8" t="e">
        <f>IF(J33="",COUNT('[2]Input'!A:A)+1,K33)</f>
        <v>#N/A</v>
      </c>
      <c r="N33" s="7">
        <v>6</v>
      </c>
      <c r="P33" s="7" t="e">
        <f t="shared" si="13"/>
        <v>#N/A</v>
      </c>
      <c r="R33" s="7" t="e">
        <f t="shared" si="3"/>
        <v>#N/A</v>
      </c>
    </row>
    <row r="34" spans="1:18" ht="13.5" customHeight="1">
      <c r="A34" s="6"/>
      <c r="C34" s="6"/>
      <c r="H34">
        <f t="shared" si="11"/>
      </c>
      <c r="I34" t="e">
        <f>VLOOKUP(A34,Input!A$3:D$15,4)</f>
        <v>#N/A</v>
      </c>
      <c r="J34" t="e">
        <f t="shared" si="4"/>
        <v>#N/A</v>
      </c>
      <c r="K34" s="8" t="e">
        <f t="shared" si="12"/>
        <v>#N/A</v>
      </c>
      <c r="L34" s="8" t="e">
        <f>IF(J34="",COUNT('[2]Input'!A:A)+1,K34)</f>
        <v>#N/A</v>
      </c>
      <c r="N34" s="7">
        <v>7</v>
      </c>
      <c r="P34" s="7" t="e">
        <f t="shared" si="13"/>
        <v>#N/A</v>
      </c>
      <c r="R34" s="7" t="e">
        <f t="shared" si="3"/>
        <v>#N/A</v>
      </c>
    </row>
    <row r="35" spans="1:18" ht="13.5" customHeight="1">
      <c r="A35" s="6"/>
      <c r="C35" s="6"/>
      <c r="H35">
        <f t="shared" si="11"/>
      </c>
      <c r="I35" t="e">
        <f>VLOOKUP(A35,Input!A$3:D$15,4)</f>
        <v>#N/A</v>
      </c>
      <c r="J35" t="e">
        <f t="shared" si="4"/>
        <v>#N/A</v>
      </c>
      <c r="K35" s="7" t="e">
        <f t="shared" si="12"/>
        <v>#N/A</v>
      </c>
      <c r="L35" s="7" t="e">
        <f>IF(J35="",COUNT('[2]Input'!A:A)+1,K35)</f>
        <v>#N/A</v>
      </c>
      <c r="N35" s="7">
        <v>8</v>
      </c>
      <c r="P35" s="7" t="e">
        <f t="shared" si="13"/>
        <v>#N/A</v>
      </c>
      <c r="R35" s="7" t="e">
        <f t="shared" si="3"/>
        <v>#N/A</v>
      </c>
    </row>
    <row r="36" spans="1:18" ht="13.5" customHeight="1">
      <c r="A36" s="6"/>
      <c r="C36" s="6"/>
      <c r="H36">
        <f t="shared" si="11"/>
      </c>
      <c r="I36" t="e">
        <f>VLOOKUP(A36,Input!A$3:D$15,4)</f>
        <v>#N/A</v>
      </c>
      <c r="J36" t="e">
        <f t="shared" si="4"/>
        <v>#N/A</v>
      </c>
      <c r="K36" s="7" t="e">
        <f t="shared" si="12"/>
        <v>#N/A</v>
      </c>
      <c r="L36" s="7" t="e">
        <f>IF(J36="",COUNT('[2]Input'!A:A)+1,K36)</f>
        <v>#N/A</v>
      </c>
      <c r="N36" s="7">
        <v>9</v>
      </c>
      <c r="P36" s="7" t="e">
        <f t="shared" si="13"/>
        <v>#N/A</v>
      </c>
      <c r="R36" s="7" t="e">
        <f t="shared" si="3"/>
        <v>#N/A</v>
      </c>
    </row>
    <row r="37" spans="1:18" ht="13.5" customHeight="1">
      <c r="A37" s="6"/>
      <c r="C37" s="6"/>
      <c r="H37">
        <f t="shared" si="11"/>
      </c>
      <c r="I37" t="e">
        <f>VLOOKUP(A37,Input!A$3:D$15,4)</f>
        <v>#N/A</v>
      </c>
      <c r="J37" t="e">
        <f t="shared" si="4"/>
        <v>#N/A</v>
      </c>
      <c r="K37" s="7" t="e">
        <f t="shared" si="12"/>
        <v>#N/A</v>
      </c>
      <c r="L37" s="7" t="e">
        <f>IF(J37="",COUNT('[2]Input'!A:A)+1,K37)</f>
        <v>#N/A</v>
      </c>
      <c r="N37" s="7">
        <v>10</v>
      </c>
      <c r="P37" s="7" t="e">
        <f t="shared" si="13"/>
        <v>#N/A</v>
      </c>
      <c r="R37" s="7" t="e">
        <f t="shared" si="3"/>
        <v>#N/A</v>
      </c>
    </row>
    <row r="38" spans="1:18" ht="13.5" customHeight="1">
      <c r="A38" s="6"/>
      <c r="C38" s="6"/>
      <c r="H38">
        <f t="shared" si="11"/>
      </c>
      <c r="I38" t="e">
        <f>VLOOKUP(A38,Input!A$3:D$15,4)</f>
        <v>#N/A</v>
      </c>
      <c r="J38" t="e">
        <f t="shared" si="4"/>
        <v>#N/A</v>
      </c>
      <c r="K38" s="7" t="e">
        <f t="shared" si="12"/>
        <v>#N/A</v>
      </c>
      <c r="L38" s="7" t="e">
        <f>IF(J38="",COUNT('[2]Input'!A:A)+1,K38)</f>
        <v>#N/A</v>
      </c>
      <c r="N38" s="7">
        <v>11</v>
      </c>
      <c r="P38" s="7" t="e">
        <f t="shared" si="13"/>
        <v>#N/A</v>
      </c>
      <c r="R38" s="7" t="e">
        <f t="shared" si="3"/>
        <v>#N/A</v>
      </c>
    </row>
    <row r="39" spans="1:18" ht="13.5" customHeight="1">
      <c r="A39" s="6"/>
      <c r="C39" s="6"/>
      <c r="H39">
        <f t="shared" si="11"/>
      </c>
      <c r="I39" t="e">
        <f>VLOOKUP(A39,Input!A$3:D$15,4)</f>
        <v>#N/A</v>
      </c>
      <c r="J39" t="e">
        <f t="shared" si="4"/>
        <v>#N/A</v>
      </c>
      <c r="K39" s="7" t="e">
        <f t="shared" si="12"/>
        <v>#N/A</v>
      </c>
      <c r="L39" s="7" t="e">
        <f>IF(J39="",COUNT('[2]Input'!A:A)+1,K39)</f>
        <v>#N/A</v>
      </c>
      <c r="N39" s="7">
        <v>12</v>
      </c>
      <c r="P39" s="7" t="e">
        <f t="shared" si="13"/>
        <v>#N/A</v>
      </c>
      <c r="R39" s="7" t="e">
        <f t="shared" si="3"/>
        <v>#N/A</v>
      </c>
    </row>
    <row r="40" spans="1:18" ht="13.5" customHeight="1">
      <c r="A40" s="6"/>
      <c r="C40" s="6"/>
      <c r="H40">
        <f t="shared" si="11"/>
      </c>
      <c r="I40" t="e">
        <f>VLOOKUP(A40,Input!A$3:D$15,4)</f>
        <v>#N/A</v>
      </c>
      <c r="J40" t="e">
        <f t="shared" si="4"/>
        <v>#N/A</v>
      </c>
      <c r="K40" s="7" t="e">
        <f t="shared" si="12"/>
        <v>#N/A</v>
      </c>
      <c r="L40" s="7" t="e">
        <f>IF(J40="",COUNT('[2]Input'!A:A)+1,K40)</f>
        <v>#N/A</v>
      </c>
      <c r="N40" s="7">
        <v>13</v>
      </c>
      <c r="P40" s="7" t="e">
        <f t="shared" si="13"/>
        <v>#N/A</v>
      </c>
      <c r="R40" s="7" t="e">
        <f>IF(N40+1&gt;P40,ABS(IF(N41="",P40+(N40-P40)/2,IF(L41&gt;P40,P40+(L41-1-P40)/2,N41))-$N$1),"")</f>
        <v>#N/A</v>
      </c>
    </row>
    <row r="41" spans="1:3" ht="13.5" customHeight="1">
      <c r="A41" s="6"/>
      <c r="C41" s="6"/>
    </row>
    <row r="42" spans="1:3" ht="13.5" customHeight="1">
      <c r="A42" s="6"/>
      <c r="C42" s="6"/>
    </row>
    <row r="43" spans="1:3" ht="13.5" customHeight="1">
      <c r="A43" s="6"/>
      <c r="C43" s="6"/>
    </row>
    <row r="44" spans="1:3" ht="13.5" customHeight="1">
      <c r="A44" s="6"/>
      <c r="C44" s="6"/>
    </row>
    <row r="45" spans="1:3" ht="13.5" customHeight="1">
      <c r="A45" s="6"/>
      <c r="C45" s="6"/>
    </row>
    <row r="46" spans="1:3" ht="13.5" customHeight="1">
      <c r="A46" s="6"/>
      <c r="C46" s="6"/>
    </row>
    <row r="47" spans="1:3" ht="13.5" customHeight="1">
      <c r="A47" s="6"/>
      <c r="C47" s="6"/>
    </row>
    <row r="48" spans="1:3" ht="13.5" customHeight="1">
      <c r="A48" s="6"/>
      <c r="C48" s="6"/>
    </row>
    <row r="49" spans="1:3" ht="13.5" customHeight="1">
      <c r="A49" s="6"/>
      <c r="C49" s="6"/>
    </row>
    <row r="50" spans="1:3" ht="13.5" customHeight="1">
      <c r="A50" s="6"/>
      <c r="C50" s="6"/>
    </row>
    <row r="51" spans="1:3" ht="13.5" customHeight="1">
      <c r="A51" s="6"/>
      <c r="C51" s="6"/>
    </row>
    <row r="52" spans="1:3" ht="13.5" customHeight="1">
      <c r="A52" s="6"/>
      <c r="C52" s="6"/>
    </row>
    <row r="53" spans="1:3" ht="13.5" customHeight="1">
      <c r="A53" s="6"/>
      <c r="C53" s="6"/>
    </row>
    <row r="54" spans="1:3" ht="13.5" customHeight="1">
      <c r="A54" s="6"/>
      <c r="C54" s="6"/>
    </row>
    <row r="55" spans="1:3" ht="13.5" customHeight="1">
      <c r="A55" s="6"/>
      <c r="C55" s="6"/>
    </row>
    <row r="56" spans="1:3" ht="13.5" customHeight="1">
      <c r="A56" s="6"/>
      <c r="C56" s="6"/>
    </row>
    <row r="57" spans="1:3" ht="13.5" customHeight="1">
      <c r="A57" s="6"/>
      <c r="C57" s="6"/>
    </row>
    <row r="58" spans="1:3" ht="13.5" customHeight="1">
      <c r="A58" s="6"/>
      <c r="B58" s="5"/>
      <c r="C58" s="6"/>
    </row>
    <row r="59" spans="1:3" ht="13.5" customHeight="1">
      <c r="A59" s="6"/>
      <c r="B59" s="5"/>
      <c r="C59" s="6"/>
    </row>
    <row r="60" spans="1:3" ht="13.5" customHeight="1">
      <c r="A60" s="6"/>
      <c r="B60" s="5"/>
      <c r="C60" s="6"/>
    </row>
    <row r="61" spans="1:3" ht="13.5" customHeight="1">
      <c r="A61" s="6"/>
      <c r="B61" s="5"/>
      <c r="C61" s="6"/>
    </row>
    <row r="62" spans="1:3" ht="13.5" customHeight="1">
      <c r="A62" s="6"/>
      <c r="B62" s="5"/>
      <c r="C62" s="6"/>
    </row>
    <row r="63" spans="1:3" ht="13.5" customHeight="1">
      <c r="A63" s="6"/>
      <c r="B63" s="5"/>
      <c r="C63" s="6"/>
    </row>
    <row r="64" spans="1:3" ht="13.5" customHeight="1">
      <c r="A64" s="6"/>
      <c r="B64" s="5"/>
      <c r="C64" s="6"/>
    </row>
    <row r="65" spans="1:3" ht="13.5" customHeight="1">
      <c r="A65" s="6"/>
      <c r="B65" s="5"/>
      <c r="C65" s="6"/>
    </row>
    <row r="66" spans="1:3" ht="13.5" customHeight="1">
      <c r="A66" s="6"/>
      <c r="B66" s="5"/>
      <c r="C66" s="6"/>
    </row>
    <row r="67" spans="1:3" ht="13.5" customHeight="1">
      <c r="A67" s="6"/>
      <c r="B67" s="5"/>
      <c r="C67" s="6"/>
    </row>
    <row r="68" spans="1:3" ht="13.5" customHeight="1">
      <c r="A68" s="1"/>
      <c r="B68" s="10"/>
      <c r="C68" s="6"/>
    </row>
    <row r="69" spans="1:3" ht="13.5" customHeight="1">
      <c r="A69" s="1"/>
      <c r="B69" s="10"/>
      <c r="C69" s="6"/>
    </row>
    <row r="70" spans="1:3" ht="13.5" customHeight="1">
      <c r="A70" s="1"/>
      <c r="B70" s="10"/>
      <c r="C70" s="6"/>
    </row>
    <row r="71" spans="1:3" ht="13.5" customHeight="1">
      <c r="A71" s="1"/>
      <c r="B71" s="10"/>
      <c r="C71" s="6"/>
    </row>
    <row r="72" spans="1:3" ht="13.5" customHeight="1">
      <c r="A72" s="1"/>
      <c r="B72" s="10"/>
      <c r="C72" s="6"/>
    </row>
    <row r="73" spans="1:3" ht="13.5" customHeight="1">
      <c r="A73" s="1"/>
      <c r="B73" s="10"/>
      <c r="C73" s="6"/>
    </row>
    <row r="74" spans="1:3" ht="13.5" customHeight="1">
      <c r="A74" s="1"/>
      <c r="B74" s="10"/>
      <c r="C74" s="6"/>
    </row>
    <row r="75" spans="1:3" ht="13.5" customHeight="1">
      <c r="A75" s="1"/>
      <c r="B75" s="10"/>
      <c r="C75" s="6"/>
    </row>
    <row r="76" spans="1:3" ht="13.5" customHeight="1">
      <c r="A76" s="1"/>
      <c r="B76" s="10"/>
      <c r="C76" s="6"/>
    </row>
    <row r="77" spans="1:3" ht="13.5" customHeight="1">
      <c r="A77" s="1"/>
      <c r="B77" s="10"/>
      <c r="C77" s="6"/>
    </row>
    <row r="78" spans="1:3" ht="13.5" customHeight="1">
      <c r="A78" s="1"/>
      <c r="B78" s="10"/>
      <c r="C78" s="6"/>
    </row>
    <row r="79" spans="1:3" ht="13.5" customHeight="1">
      <c r="A79" s="1"/>
      <c r="B79" s="10"/>
      <c r="C79" s="6"/>
    </row>
    <row r="80" spans="1:3" ht="13.5" customHeight="1">
      <c r="A80" s="1"/>
      <c r="B80" s="10"/>
      <c r="C80" s="6"/>
    </row>
    <row r="81" spans="1:3" ht="13.5" customHeight="1">
      <c r="A81" s="1"/>
      <c r="B81" s="10"/>
      <c r="C81" s="6"/>
    </row>
    <row r="82" spans="1:3" ht="13.5" customHeight="1">
      <c r="A82" s="1"/>
      <c r="B82" s="10"/>
      <c r="C82" s="6"/>
    </row>
    <row r="83" spans="1:3" ht="13.5" customHeight="1">
      <c r="A83" s="1"/>
      <c r="B83" s="10"/>
      <c r="C83" s="6"/>
    </row>
    <row r="84" spans="1:3" ht="13.5" customHeight="1">
      <c r="A84" s="1"/>
      <c r="B84" s="10"/>
      <c r="C84" s="6"/>
    </row>
    <row r="85" spans="1:3" ht="13.5" customHeight="1">
      <c r="A85" s="1"/>
      <c r="B85" s="10"/>
      <c r="C85" s="6"/>
    </row>
    <row r="86" spans="1:3" ht="13.5" customHeight="1">
      <c r="A86" s="1"/>
      <c r="B86" s="10"/>
      <c r="C86" s="6"/>
    </row>
    <row r="87" spans="1:3" ht="13.5" customHeight="1">
      <c r="A87" s="1"/>
      <c r="B87" s="10"/>
      <c r="C87" s="6"/>
    </row>
    <row r="88" spans="1:3" ht="13.5" customHeight="1">
      <c r="A88" s="1"/>
      <c r="B88" s="10"/>
      <c r="C88" s="6"/>
    </row>
    <row r="89" spans="1:3" ht="13.5" customHeight="1">
      <c r="A89" s="1"/>
      <c r="B89" s="10"/>
      <c r="C89" s="6"/>
    </row>
    <row r="90" spans="1:3" ht="13.5" customHeight="1">
      <c r="A90" s="1"/>
      <c r="B90" s="10"/>
      <c r="C90" s="6"/>
    </row>
    <row r="91" spans="1:3" ht="13.5" customHeight="1">
      <c r="A91" s="1"/>
      <c r="B91" s="10"/>
      <c r="C91" s="6"/>
    </row>
    <row r="92" spans="1:3" ht="13.5" customHeight="1">
      <c r="A92" s="1"/>
      <c r="B92" s="10"/>
      <c r="C92" s="6"/>
    </row>
    <row r="93" spans="1:3" ht="13.5" customHeight="1">
      <c r="A93" s="1"/>
      <c r="B93" s="10"/>
      <c r="C93" s="6"/>
    </row>
    <row r="94" spans="1:3" ht="13.5" customHeight="1">
      <c r="A94" s="1"/>
      <c r="B94" s="10"/>
      <c r="C94" s="6"/>
    </row>
    <row r="95" spans="1:3" ht="13.5" customHeight="1">
      <c r="A95" s="1"/>
      <c r="B95" s="10"/>
      <c r="C95" s="6"/>
    </row>
    <row r="96" spans="1:3" ht="13.5" customHeight="1">
      <c r="A96" s="1"/>
      <c r="B96" s="10"/>
      <c r="C96" s="6"/>
    </row>
    <row r="97" spans="1:3" ht="13.5" customHeight="1">
      <c r="A97" s="1"/>
      <c r="B97" s="10"/>
      <c r="C97" s="6"/>
    </row>
    <row r="98" spans="1:3" ht="13.5" customHeight="1">
      <c r="A98" s="1"/>
      <c r="B98" s="10"/>
      <c r="C98" s="6"/>
    </row>
    <row r="99" spans="1:3" ht="13.5" customHeight="1">
      <c r="A99" s="1"/>
      <c r="B99" s="10"/>
      <c r="C99" s="6"/>
    </row>
    <row r="100" spans="1:3" ht="13.5" customHeight="1">
      <c r="A100" s="1"/>
      <c r="B100" s="10"/>
      <c r="C100" s="6"/>
    </row>
    <row r="101" spans="1:3" ht="13.5" customHeight="1">
      <c r="A101" s="1"/>
      <c r="B101" s="10"/>
      <c r="C101" s="6"/>
    </row>
    <row r="102" spans="1:3" ht="13.5" customHeight="1">
      <c r="A102" s="1"/>
      <c r="B102" s="10"/>
      <c r="C102" s="6"/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scale="110" r:id="rId1"/>
  <headerFooter alignWithMargins="0">
    <oddHeader>&amp;C&amp;"Brush Script MT,Kursiv"&amp;20&amp;A</oddHeader>
    <oddFooter>&amp;L&amp;F&amp;Cpage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6"/>
  <dimension ref="A1:V102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12.875" style="12" customWidth="1"/>
    <col min="2" max="2" width="22.50390625" style="7" customWidth="1"/>
    <col min="3" max="3" width="8.50390625" style="13" customWidth="1"/>
    <col min="4" max="6" width="10.00390625" style="0" customWidth="1"/>
    <col min="7" max="7" width="4.625" style="0" customWidth="1"/>
    <col min="8" max="26" width="3.125" style="7" customWidth="1"/>
    <col min="27" max="16384" width="10.00390625" style="7" customWidth="1"/>
  </cols>
  <sheetData>
    <row r="1" spans="1:3" ht="12.75">
      <c r="A1" s="12" t="s">
        <v>26</v>
      </c>
      <c r="B1" s="12" t="s">
        <v>40</v>
      </c>
      <c r="C1" s="12" t="s">
        <v>2</v>
      </c>
    </row>
    <row r="2" spans="1:22" ht="13.5" customHeight="1">
      <c r="A2" s="6">
        <v>8</v>
      </c>
      <c r="B2" s="5" t="s">
        <v>50</v>
      </c>
      <c r="C2" s="6">
        <v>1</v>
      </c>
      <c r="E2" s="7"/>
      <c r="H2" s="7">
        <f aca="true" t="shared" si="0" ref="H2:H14">IF(C2="","",IF(J2="",0,VLOOKUP(K2,P$2:R$14,3)))</f>
        <v>0</v>
      </c>
      <c r="I2" t="str">
        <f>VLOOKUP(A2,Input!A$3:D$15,4)</f>
        <v>I-Teams</v>
      </c>
      <c r="J2">
        <f>IF(I2&lt;&gt;J$1,"",C2)</f>
      </c>
      <c r="K2" s="7" t="e">
        <f aca="true" t="shared" si="1" ref="K2:K14">RANK(J2,J$2:J$14,1)</f>
        <v>#VALUE!</v>
      </c>
      <c r="L2" s="7">
        <f>IF(J2="",COUNT('[2]Input'!A:A)+1,K2)</f>
        <v>14</v>
      </c>
      <c r="N2" s="7">
        <v>1</v>
      </c>
      <c r="P2" s="7">
        <f aca="true" t="shared" si="2" ref="P2:P14">SMALL(L$2:L$14,N2)</f>
        <v>14</v>
      </c>
      <c r="R2" s="7">
        <f aca="true" t="shared" si="3" ref="R2:R39">IF(N2+1&gt;P2,ABS(IF(R3="",P2+(N2-P2)/2,IF(P3&gt;P2,P2+(P3-1-P2)/2,R3))-$N$1),"")</f>
      </c>
      <c r="T2" s="7">
        <f>SUM(H2,H15,H28)</f>
        <v>0</v>
      </c>
      <c r="U2" s="7" t="str">
        <f>IF(T2=0,"x",T2)</f>
        <v>x</v>
      </c>
      <c r="V2" s="7" t="e">
        <f>RANK(U2,U$2:U$14,1)</f>
        <v>#VALUE!</v>
      </c>
    </row>
    <row r="3" spans="1:22" ht="13.5" customHeight="1">
      <c r="A3" s="6">
        <v>2</v>
      </c>
      <c r="B3" s="5" t="s">
        <v>59</v>
      </c>
      <c r="C3" s="6">
        <v>2</v>
      </c>
      <c r="H3">
        <f t="shared" si="0"/>
        <v>0</v>
      </c>
      <c r="I3" t="str">
        <f>VLOOKUP(A3,Input!A$3:D$15,4)</f>
        <v>Teams</v>
      </c>
      <c r="J3">
        <f aca="true" t="shared" si="4" ref="J3:J40">IF(I3&lt;&gt;J$1,"",C3)</f>
      </c>
      <c r="K3" s="7" t="e">
        <f t="shared" si="1"/>
        <v>#VALUE!</v>
      </c>
      <c r="L3" s="7">
        <f>IF(J3="",COUNT('[2]Input'!A:A)+1,K3)</f>
        <v>14</v>
      </c>
      <c r="N3" s="7">
        <v>2</v>
      </c>
      <c r="P3" s="7">
        <f t="shared" si="2"/>
        <v>14</v>
      </c>
      <c r="R3" s="7">
        <f t="shared" si="3"/>
      </c>
      <c r="T3" s="7">
        <f aca="true" t="shared" si="5" ref="T3:T14">SUM(H3,H16,H29)</f>
        <v>0</v>
      </c>
      <c r="U3" s="7" t="str">
        <f aca="true" t="shared" si="6" ref="U3:U14">IF(T3=0,"x",T3)</f>
        <v>x</v>
      </c>
      <c r="V3" s="7" t="e">
        <f aca="true" t="shared" si="7" ref="V3:V14">RANK(U3,U$2:U$14,1)</f>
        <v>#VALUE!</v>
      </c>
    </row>
    <row r="4" spans="1:22" ht="13.5" customHeight="1">
      <c r="A4" s="6">
        <v>4</v>
      </c>
      <c r="B4" s="5" t="s">
        <v>62</v>
      </c>
      <c r="C4" s="6">
        <v>3</v>
      </c>
      <c r="H4">
        <f t="shared" si="0"/>
        <v>0</v>
      </c>
      <c r="I4" t="str">
        <f>VLOOKUP(A4,Input!A$3:D$15,4)</f>
        <v>Teams</v>
      </c>
      <c r="J4">
        <f t="shared" si="4"/>
      </c>
      <c r="K4" s="7" t="e">
        <f t="shared" si="1"/>
        <v>#VALUE!</v>
      </c>
      <c r="L4" s="7">
        <f>IF(J4="",COUNT('[2]Input'!A:A)+1,K4)</f>
        <v>14</v>
      </c>
      <c r="N4" s="7">
        <v>3</v>
      </c>
      <c r="P4" s="7">
        <f t="shared" si="2"/>
        <v>14</v>
      </c>
      <c r="R4" s="7">
        <f t="shared" si="3"/>
      </c>
      <c r="T4" s="7">
        <f t="shared" si="5"/>
        <v>0</v>
      </c>
      <c r="U4" s="7" t="str">
        <f t="shared" si="6"/>
        <v>x</v>
      </c>
      <c r="V4" s="7" t="e">
        <f t="shared" si="7"/>
        <v>#VALUE!</v>
      </c>
    </row>
    <row r="5" spans="1:22" ht="13.5" customHeight="1">
      <c r="A5" s="6">
        <v>6</v>
      </c>
      <c r="B5" s="5" t="s">
        <v>65</v>
      </c>
      <c r="C5" s="6">
        <v>4</v>
      </c>
      <c r="H5">
        <f t="shared" si="0"/>
        <v>0</v>
      </c>
      <c r="I5" t="str">
        <f>VLOOKUP(A5,Input!A$3:D$15,4)</f>
        <v>Teams</v>
      </c>
      <c r="J5">
        <f t="shared" si="4"/>
      </c>
      <c r="K5" s="7" t="e">
        <f t="shared" si="1"/>
        <v>#VALUE!</v>
      </c>
      <c r="L5" s="7">
        <f>IF(J5="",COUNT('[2]Input'!A:A)+1,K5)</f>
        <v>14</v>
      </c>
      <c r="N5" s="7">
        <v>4</v>
      </c>
      <c r="P5" s="7">
        <f t="shared" si="2"/>
        <v>14</v>
      </c>
      <c r="R5" s="7">
        <f t="shared" si="3"/>
      </c>
      <c r="T5" s="7">
        <f t="shared" si="5"/>
        <v>0</v>
      </c>
      <c r="U5" s="7" t="str">
        <f t="shared" si="6"/>
        <v>x</v>
      </c>
      <c r="V5" s="7" t="e">
        <f t="shared" si="7"/>
        <v>#VALUE!</v>
      </c>
    </row>
    <row r="6" spans="1:22" ht="13.5" customHeight="1">
      <c r="A6" s="6">
        <v>1</v>
      </c>
      <c r="B6" s="5" t="s">
        <v>56</v>
      </c>
      <c r="C6" s="6">
        <v>5</v>
      </c>
      <c r="H6">
        <f t="shared" si="0"/>
        <v>0</v>
      </c>
      <c r="I6" t="str">
        <f>VLOOKUP(A6,Input!A$3:D$15,4)</f>
        <v>Teams</v>
      </c>
      <c r="J6">
        <f t="shared" si="4"/>
      </c>
      <c r="K6" s="7" t="e">
        <f t="shared" si="1"/>
        <v>#VALUE!</v>
      </c>
      <c r="L6" s="7">
        <f>IF(J6="",COUNT('[2]Input'!A:A)+1,K6)</f>
        <v>14</v>
      </c>
      <c r="N6" s="7">
        <v>5</v>
      </c>
      <c r="P6" s="7">
        <f t="shared" si="2"/>
        <v>14</v>
      </c>
      <c r="R6" s="7">
        <f t="shared" si="3"/>
      </c>
      <c r="T6" s="7">
        <f t="shared" si="5"/>
        <v>0</v>
      </c>
      <c r="U6" s="7" t="str">
        <f t="shared" si="6"/>
        <v>x</v>
      </c>
      <c r="V6" s="7" t="e">
        <f t="shared" si="7"/>
        <v>#VALUE!</v>
      </c>
    </row>
    <row r="7" spans="1:22" ht="13.5" customHeight="1">
      <c r="A7" s="6">
        <v>10</v>
      </c>
      <c r="B7" s="5" t="s">
        <v>72</v>
      </c>
      <c r="C7" s="6">
        <v>6</v>
      </c>
      <c r="H7">
        <f t="shared" si="0"/>
        <v>0</v>
      </c>
      <c r="I7" t="str">
        <f>VLOOKUP(A7,Input!A$3:D$15,4)</f>
        <v>Teams</v>
      </c>
      <c r="J7">
        <f t="shared" si="4"/>
      </c>
      <c r="K7" s="7" t="e">
        <f t="shared" si="1"/>
        <v>#VALUE!</v>
      </c>
      <c r="L7" s="7">
        <f>IF(J7="",COUNT('[2]Input'!A:A)+1,K7)</f>
        <v>14</v>
      </c>
      <c r="N7" s="7">
        <v>6</v>
      </c>
      <c r="P7" s="7">
        <f t="shared" si="2"/>
        <v>14</v>
      </c>
      <c r="R7" s="7">
        <f t="shared" si="3"/>
      </c>
      <c r="T7" s="7">
        <f t="shared" si="5"/>
        <v>0</v>
      </c>
      <c r="U7" s="7" t="str">
        <f t="shared" si="6"/>
        <v>x</v>
      </c>
      <c r="V7" s="7" t="e">
        <f t="shared" si="7"/>
        <v>#VALUE!</v>
      </c>
    </row>
    <row r="8" spans="1:22" ht="13.5" customHeight="1">
      <c r="A8" s="6">
        <v>7</v>
      </c>
      <c r="B8" s="5" t="s">
        <v>67</v>
      </c>
      <c r="C8" s="6">
        <v>7</v>
      </c>
      <c r="H8">
        <f t="shared" si="0"/>
        <v>0</v>
      </c>
      <c r="I8" t="str">
        <f>VLOOKUP(A8,Input!A$3:D$15,4)</f>
        <v>Teams</v>
      </c>
      <c r="J8">
        <f t="shared" si="4"/>
      </c>
      <c r="K8" s="7" t="e">
        <f t="shared" si="1"/>
        <v>#VALUE!</v>
      </c>
      <c r="L8" s="7">
        <f>IF(J8="",COUNT('[2]Input'!A:A)+1,K8)</f>
        <v>14</v>
      </c>
      <c r="N8" s="7">
        <v>7</v>
      </c>
      <c r="P8" s="7">
        <f t="shared" si="2"/>
        <v>14</v>
      </c>
      <c r="R8" s="7">
        <f t="shared" si="3"/>
      </c>
      <c r="T8" s="7">
        <f t="shared" si="5"/>
        <v>0</v>
      </c>
      <c r="U8" s="7" t="str">
        <f t="shared" si="6"/>
        <v>x</v>
      </c>
      <c r="V8" s="7" t="e">
        <f t="shared" si="7"/>
        <v>#VALUE!</v>
      </c>
    </row>
    <row r="9" spans="1:22" ht="13.5" customHeight="1">
      <c r="A9" s="6">
        <v>12</v>
      </c>
      <c r="B9" s="5" t="s">
        <v>74</v>
      </c>
      <c r="C9" s="6">
        <v>8</v>
      </c>
      <c r="H9">
        <f t="shared" si="0"/>
        <v>0</v>
      </c>
      <c r="I9" t="str">
        <f>VLOOKUP(A9,Input!A$3:D$15,4)</f>
        <v>Teams</v>
      </c>
      <c r="J9">
        <f t="shared" si="4"/>
      </c>
      <c r="K9" s="7" t="e">
        <f t="shared" si="1"/>
        <v>#VALUE!</v>
      </c>
      <c r="L9" s="7">
        <f>IF(J9="",COUNT('[2]Input'!A:A)+1,K9)</f>
        <v>14</v>
      </c>
      <c r="N9" s="7">
        <v>8</v>
      </c>
      <c r="P9" s="7">
        <f t="shared" si="2"/>
        <v>14</v>
      </c>
      <c r="R9" s="7">
        <f t="shared" si="3"/>
      </c>
      <c r="T9" s="7">
        <f t="shared" si="5"/>
        <v>0</v>
      </c>
      <c r="U9" s="7" t="str">
        <f t="shared" si="6"/>
        <v>x</v>
      </c>
      <c r="V9" s="7" t="e">
        <f t="shared" si="7"/>
        <v>#VALUE!</v>
      </c>
    </row>
    <row r="10" spans="1:22" ht="13.5" customHeight="1">
      <c r="A10" s="6">
        <v>11</v>
      </c>
      <c r="B10" s="5" t="s">
        <v>73</v>
      </c>
      <c r="C10" s="6">
        <v>9</v>
      </c>
      <c r="H10">
        <f t="shared" si="0"/>
        <v>0</v>
      </c>
      <c r="I10" t="str">
        <f>VLOOKUP(A10,Input!A$3:D$15,4)</f>
        <v>Teams</v>
      </c>
      <c r="J10">
        <f t="shared" si="4"/>
      </c>
      <c r="K10" s="7" t="e">
        <f t="shared" si="1"/>
        <v>#VALUE!</v>
      </c>
      <c r="L10" s="7">
        <f>IF(J10="",COUNT('[2]Input'!A:A)+1,K10)</f>
        <v>14</v>
      </c>
      <c r="N10" s="7">
        <v>9</v>
      </c>
      <c r="P10" s="7">
        <f t="shared" si="2"/>
        <v>14</v>
      </c>
      <c r="R10" s="7">
        <f t="shared" si="3"/>
      </c>
      <c r="T10" s="7">
        <f t="shared" si="5"/>
        <v>0</v>
      </c>
      <c r="U10" s="7" t="str">
        <f t="shared" si="6"/>
        <v>x</v>
      </c>
      <c r="V10" s="7" t="e">
        <f t="shared" si="7"/>
        <v>#VALUE!</v>
      </c>
    </row>
    <row r="11" spans="1:22" ht="13.5" customHeight="1">
      <c r="A11" s="6">
        <v>5</v>
      </c>
      <c r="B11" s="5" t="s">
        <v>64</v>
      </c>
      <c r="C11" s="6">
        <v>10</v>
      </c>
      <c r="H11">
        <f t="shared" si="0"/>
        <v>0</v>
      </c>
      <c r="I11" t="str">
        <f>VLOOKUP(A11,Input!A$3:D$15,4)</f>
        <v>Teams</v>
      </c>
      <c r="J11">
        <f t="shared" si="4"/>
      </c>
      <c r="K11" s="7" t="e">
        <f t="shared" si="1"/>
        <v>#VALUE!</v>
      </c>
      <c r="L11" s="7">
        <f>IF(J11="",COUNT('[2]Input'!A:A)+1,K11)</f>
        <v>14</v>
      </c>
      <c r="N11" s="7">
        <v>10</v>
      </c>
      <c r="P11" s="7">
        <f t="shared" si="2"/>
        <v>14</v>
      </c>
      <c r="R11" s="7">
        <f t="shared" si="3"/>
      </c>
      <c r="T11" s="7">
        <f t="shared" si="5"/>
        <v>0</v>
      </c>
      <c r="U11" s="7" t="str">
        <f t="shared" si="6"/>
        <v>x</v>
      </c>
      <c r="V11" s="7" t="e">
        <f t="shared" si="7"/>
        <v>#VALUE!</v>
      </c>
    </row>
    <row r="12" spans="1:22" ht="13.5" customHeight="1">
      <c r="A12" s="6">
        <v>3</v>
      </c>
      <c r="B12" s="5" t="s">
        <v>61</v>
      </c>
      <c r="C12" s="6">
        <v>11</v>
      </c>
      <c r="H12">
        <f t="shared" si="0"/>
        <v>0</v>
      </c>
      <c r="I12" t="str">
        <f>VLOOKUP(A12,Input!A$3:D$15,4)</f>
        <v>Teams</v>
      </c>
      <c r="J12">
        <f t="shared" si="4"/>
      </c>
      <c r="K12" s="7" t="e">
        <f t="shared" si="1"/>
        <v>#VALUE!</v>
      </c>
      <c r="L12" s="7">
        <f>IF(J12="",COUNT('[2]Input'!A:A)+1,K12)</f>
        <v>14</v>
      </c>
      <c r="N12" s="7">
        <v>11</v>
      </c>
      <c r="P12" s="7">
        <f t="shared" si="2"/>
        <v>14</v>
      </c>
      <c r="R12" s="7">
        <f t="shared" si="3"/>
      </c>
      <c r="T12" s="7">
        <f t="shared" si="5"/>
        <v>0</v>
      </c>
      <c r="U12" s="7" t="str">
        <f t="shared" si="6"/>
        <v>x</v>
      </c>
      <c r="V12" s="7" t="e">
        <f t="shared" si="7"/>
        <v>#VALUE!</v>
      </c>
    </row>
    <row r="13" spans="1:22" ht="13.5" customHeight="1">
      <c r="A13" s="6">
        <v>13</v>
      </c>
      <c r="B13" s="5" t="s">
        <v>75</v>
      </c>
      <c r="C13" s="6">
        <v>12</v>
      </c>
      <c r="H13">
        <f t="shared" si="0"/>
        <v>0</v>
      </c>
      <c r="I13" t="str">
        <f>VLOOKUP(A13,Input!A$3:D$15,4)</f>
        <v>Teams</v>
      </c>
      <c r="J13">
        <f t="shared" si="4"/>
      </c>
      <c r="K13" s="7" t="e">
        <f t="shared" si="1"/>
        <v>#VALUE!</v>
      </c>
      <c r="L13" s="7">
        <f>IF(J13="",COUNT('[2]Input'!A:A)+1,K13)</f>
        <v>14</v>
      </c>
      <c r="N13" s="7">
        <v>12</v>
      </c>
      <c r="P13" s="7">
        <f t="shared" si="2"/>
        <v>14</v>
      </c>
      <c r="R13" s="7">
        <f t="shared" si="3"/>
      </c>
      <c r="T13" s="7">
        <f t="shared" si="5"/>
        <v>0</v>
      </c>
      <c r="U13" s="7" t="str">
        <f t="shared" si="6"/>
        <v>x</v>
      </c>
      <c r="V13" s="7" t="e">
        <f t="shared" si="7"/>
        <v>#VALUE!</v>
      </c>
    </row>
    <row r="14" spans="1:22" ht="13.5" customHeight="1">
      <c r="A14" s="6">
        <v>9</v>
      </c>
      <c r="B14" s="5" t="s">
        <v>71</v>
      </c>
      <c r="C14" s="6">
        <v>13</v>
      </c>
      <c r="H14">
        <f t="shared" si="0"/>
        <v>0</v>
      </c>
      <c r="I14" t="str">
        <f>VLOOKUP(A14,Input!A$3:D$15,4)</f>
        <v>I-Teams</v>
      </c>
      <c r="J14">
        <f t="shared" si="4"/>
      </c>
      <c r="K14" s="7" t="e">
        <f t="shared" si="1"/>
        <v>#VALUE!</v>
      </c>
      <c r="L14" s="7">
        <f>IF(J14="",COUNT('[2]Input'!A:A)+1,K14)</f>
        <v>14</v>
      </c>
      <c r="N14" s="7">
        <v>13</v>
      </c>
      <c r="P14" s="7">
        <f t="shared" si="2"/>
        <v>14</v>
      </c>
      <c r="R14" s="7">
        <f t="shared" si="3"/>
      </c>
      <c r="T14" s="7">
        <f t="shared" si="5"/>
        <v>0</v>
      </c>
      <c r="U14" s="7" t="str">
        <f t="shared" si="6"/>
        <v>x</v>
      </c>
      <c r="V14" s="7" t="e">
        <f t="shared" si="7"/>
        <v>#VALUE!</v>
      </c>
    </row>
    <row r="15" spans="1:18" ht="13.5" customHeight="1">
      <c r="A15" s="6"/>
      <c r="B15" s="5"/>
      <c r="C15" s="6"/>
      <c r="H15">
        <f aca="true" t="shared" si="8" ref="H15:H27">IF(C15="","",IF(J15="",0,VLOOKUP(K15,P$15:R$27,3)))</f>
      </c>
      <c r="I15" t="e">
        <f>VLOOKUP(A15,Input!A$3:D$15,4)</f>
        <v>#N/A</v>
      </c>
      <c r="J15" t="e">
        <f t="shared" si="4"/>
        <v>#N/A</v>
      </c>
      <c r="K15" s="7" t="e">
        <f aca="true" t="shared" si="9" ref="K15:K27">RANK(J15,J$15:J$27,1)</f>
        <v>#N/A</v>
      </c>
      <c r="L15" s="7" t="e">
        <f>IF(J15="",COUNT('[2]Input'!A:A)+1,K15)</f>
        <v>#N/A</v>
      </c>
      <c r="N15" s="7">
        <v>1</v>
      </c>
      <c r="P15" s="7" t="e">
        <f aca="true" t="shared" si="10" ref="P15:P27">SMALL(L$15:L$27,N15)</f>
        <v>#N/A</v>
      </c>
      <c r="R15" s="7" t="e">
        <f t="shared" si="3"/>
        <v>#N/A</v>
      </c>
    </row>
    <row r="16" spans="1:18" ht="13.5" customHeight="1">
      <c r="A16" s="6"/>
      <c r="B16" s="5"/>
      <c r="C16" s="6"/>
      <c r="H16">
        <f t="shared" si="8"/>
      </c>
      <c r="I16" t="e">
        <f>VLOOKUP(A16,Input!A$3:D$15,4)</f>
        <v>#N/A</v>
      </c>
      <c r="J16" t="e">
        <f t="shared" si="4"/>
        <v>#N/A</v>
      </c>
      <c r="K16" s="7" t="e">
        <f t="shared" si="9"/>
        <v>#N/A</v>
      </c>
      <c r="L16" s="7" t="e">
        <f>IF(J16="",COUNT('[2]Input'!A:A)+1,K16)</f>
        <v>#N/A</v>
      </c>
      <c r="N16" s="7">
        <v>2</v>
      </c>
      <c r="P16" s="7" t="e">
        <f t="shared" si="10"/>
        <v>#N/A</v>
      </c>
      <c r="R16" s="7" t="e">
        <f t="shared" si="3"/>
        <v>#N/A</v>
      </c>
    </row>
    <row r="17" spans="1:18" ht="13.5" customHeight="1">
      <c r="A17" s="6"/>
      <c r="B17" s="5"/>
      <c r="C17" s="6"/>
      <c r="H17">
        <f t="shared" si="8"/>
      </c>
      <c r="I17" t="e">
        <f>VLOOKUP(A17,Input!A$3:D$15,4)</f>
        <v>#N/A</v>
      </c>
      <c r="J17" t="e">
        <f t="shared" si="4"/>
        <v>#N/A</v>
      </c>
      <c r="K17" s="7" t="e">
        <f t="shared" si="9"/>
        <v>#N/A</v>
      </c>
      <c r="L17" s="7" t="e">
        <f>IF(J17="",COUNT('[2]Input'!A:A)+1,K17)</f>
        <v>#N/A</v>
      </c>
      <c r="N17" s="7">
        <v>3</v>
      </c>
      <c r="P17" s="7" t="e">
        <f t="shared" si="10"/>
        <v>#N/A</v>
      </c>
      <c r="R17" s="7" t="e">
        <f t="shared" si="3"/>
        <v>#N/A</v>
      </c>
    </row>
    <row r="18" spans="1:18" ht="13.5" customHeight="1">
      <c r="A18" s="6"/>
      <c r="B18" s="5"/>
      <c r="C18" s="6"/>
      <c r="H18">
        <f t="shared" si="8"/>
      </c>
      <c r="I18" t="e">
        <f>VLOOKUP(A18,Input!A$3:D$15,4)</f>
        <v>#N/A</v>
      </c>
      <c r="J18" t="e">
        <f t="shared" si="4"/>
        <v>#N/A</v>
      </c>
      <c r="K18" s="7" t="e">
        <f t="shared" si="9"/>
        <v>#N/A</v>
      </c>
      <c r="L18" s="7" t="e">
        <f>IF(J18="",COUNT('[2]Input'!A:A)+1,K18)</f>
        <v>#N/A</v>
      </c>
      <c r="N18" s="7">
        <v>4</v>
      </c>
      <c r="P18" s="7" t="e">
        <f t="shared" si="10"/>
        <v>#N/A</v>
      </c>
      <c r="R18" s="7" t="e">
        <f t="shared" si="3"/>
        <v>#N/A</v>
      </c>
    </row>
    <row r="19" spans="1:18" ht="13.5" customHeight="1">
      <c r="A19" s="6"/>
      <c r="B19" s="5"/>
      <c r="C19" s="6"/>
      <c r="H19">
        <f t="shared" si="8"/>
      </c>
      <c r="I19" t="e">
        <f>VLOOKUP(A19,Input!A$3:D$15,4)</f>
        <v>#N/A</v>
      </c>
      <c r="J19" t="e">
        <f t="shared" si="4"/>
        <v>#N/A</v>
      </c>
      <c r="K19" s="7" t="e">
        <f t="shared" si="9"/>
        <v>#N/A</v>
      </c>
      <c r="L19" s="7" t="e">
        <f>IF(J19="",COUNT('[2]Input'!A:A)+1,K19)</f>
        <v>#N/A</v>
      </c>
      <c r="N19" s="7">
        <v>5</v>
      </c>
      <c r="P19" s="7" t="e">
        <f t="shared" si="10"/>
        <v>#N/A</v>
      </c>
      <c r="R19" s="7" t="e">
        <f t="shared" si="3"/>
        <v>#N/A</v>
      </c>
    </row>
    <row r="20" spans="1:18" ht="13.5" customHeight="1">
      <c r="A20" s="6"/>
      <c r="B20" s="5"/>
      <c r="C20" s="6"/>
      <c r="H20">
        <f t="shared" si="8"/>
      </c>
      <c r="I20" t="e">
        <f>VLOOKUP(A20,Input!A$3:D$15,4)</f>
        <v>#N/A</v>
      </c>
      <c r="J20" t="e">
        <f t="shared" si="4"/>
        <v>#N/A</v>
      </c>
      <c r="K20" s="7" t="e">
        <f t="shared" si="9"/>
        <v>#N/A</v>
      </c>
      <c r="L20" s="7" t="e">
        <f>IF(J20="",COUNT('[2]Input'!A:A)+1,K20)</f>
        <v>#N/A</v>
      </c>
      <c r="N20" s="7">
        <v>6</v>
      </c>
      <c r="P20" s="7" t="e">
        <f t="shared" si="10"/>
        <v>#N/A</v>
      </c>
      <c r="R20" s="7" t="e">
        <f t="shared" si="3"/>
        <v>#N/A</v>
      </c>
    </row>
    <row r="21" spans="1:18" ht="13.5" customHeight="1">
      <c r="A21" s="6"/>
      <c r="B21" s="5"/>
      <c r="C21" s="6"/>
      <c r="H21">
        <f t="shared" si="8"/>
      </c>
      <c r="I21" t="e">
        <f>VLOOKUP(A21,Input!A$3:D$15,4)</f>
        <v>#N/A</v>
      </c>
      <c r="J21" t="e">
        <f t="shared" si="4"/>
        <v>#N/A</v>
      </c>
      <c r="K21" s="7" t="e">
        <f t="shared" si="9"/>
        <v>#N/A</v>
      </c>
      <c r="L21" s="7" t="e">
        <f>IF(J21="",COUNT('[2]Input'!A:A)+1,K21)</f>
        <v>#N/A</v>
      </c>
      <c r="N21" s="7">
        <v>7</v>
      </c>
      <c r="P21" s="7" t="e">
        <f t="shared" si="10"/>
        <v>#N/A</v>
      </c>
      <c r="R21" s="7" t="e">
        <f t="shared" si="3"/>
        <v>#N/A</v>
      </c>
    </row>
    <row r="22" spans="1:18" ht="13.5" customHeight="1">
      <c r="A22" s="6"/>
      <c r="B22" s="5"/>
      <c r="C22" s="6"/>
      <c r="G22" s="7"/>
      <c r="H22">
        <f t="shared" si="8"/>
      </c>
      <c r="I22" t="e">
        <f>VLOOKUP(A22,Input!A$3:D$15,4)</f>
        <v>#N/A</v>
      </c>
      <c r="J22" t="e">
        <f t="shared" si="4"/>
        <v>#N/A</v>
      </c>
      <c r="K22" s="9" t="e">
        <f t="shared" si="9"/>
        <v>#N/A</v>
      </c>
      <c r="L22" s="7" t="e">
        <f>IF(J22="",COUNT('[2]Input'!A:A)+1,K22)</f>
        <v>#N/A</v>
      </c>
      <c r="N22" s="7">
        <v>8</v>
      </c>
      <c r="P22" s="7" t="e">
        <f t="shared" si="10"/>
        <v>#N/A</v>
      </c>
      <c r="R22" s="7" t="e">
        <f t="shared" si="3"/>
        <v>#N/A</v>
      </c>
    </row>
    <row r="23" spans="1:18" ht="13.5" customHeight="1">
      <c r="A23" s="6"/>
      <c r="B23" s="5"/>
      <c r="C23" s="6"/>
      <c r="G23" s="9"/>
      <c r="H23">
        <f t="shared" si="8"/>
      </c>
      <c r="I23" t="e">
        <f>VLOOKUP(A23,Input!A$3:D$15,4)</f>
        <v>#N/A</v>
      </c>
      <c r="J23" t="e">
        <f t="shared" si="4"/>
        <v>#N/A</v>
      </c>
      <c r="K23" s="9" t="e">
        <f t="shared" si="9"/>
        <v>#N/A</v>
      </c>
      <c r="L23" s="7" t="e">
        <f>IF(J23="",COUNT('[2]Input'!A:A)+1,K23)</f>
        <v>#N/A</v>
      </c>
      <c r="N23" s="7">
        <v>9</v>
      </c>
      <c r="P23" s="7" t="e">
        <f t="shared" si="10"/>
        <v>#N/A</v>
      </c>
      <c r="R23" s="7" t="e">
        <f t="shared" si="3"/>
        <v>#N/A</v>
      </c>
    </row>
    <row r="24" spans="1:18" ht="13.5" customHeight="1">
      <c r="A24" s="6"/>
      <c r="B24" s="5"/>
      <c r="C24" s="6"/>
      <c r="G24" s="9"/>
      <c r="H24">
        <f t="shared" si="8"/>
      </c>
      <c r="I24" t="e">
        <f>VLOOKUP(A24,Input!A$3:D$15,4)</f>
        <v>#N/A</v>
      </c>
      <c r="J24" t="e">
        <f t="shared" si="4"/>
        <v>#N/A</v>
      </c>
      <c r="K24" s="9" t="e">
        <f t="shared" si="9"/>
        <v>#N/A</v>
      </c>
      <c r="L24" s="7" t="e">
        <f>IF(J24="",COUNT('[2]Input'!A:A)+1,K24)</f>
        <v>#N/A</v>
      </c>
      <c r="N24" s="7">
        <v>10</v>
      </c>
      <c r="P24" s="7" t="e">
        <f t="shared" si="10"/>
        <v>#N/A</v>
      </c>
      <c r="R24" s="7" t="e">
        <f t="shared" si="3"/>
        <v>#N/A</v>
      </c>
    </row>
    <row r="25" spans="1:18" ht="13.5" customHeight="1">
      <c r="A25" s="6"/>
      <c r="B25" s="5"/>
      <c r="C25" s="6"/>
      <c r="G25" s="9"/>
      <c r="H25">
        <f t="shared" si="8"/>
      </c>
      <c r="I25" t="e">
        <f>VLOOKUP(A25,Input!A$3:D$15,4)</f>
        <v>#N/A</v>
      </c>
      <c r="J25" t="e">
        <f t="shared" si="4"/>
        <v>#N/A</v>
      </c>
      <c r="K25" s="9" t="e">
        <f t="shared" si="9"/>
        <v>#N/A</v>
      </c>
      <c r="L25" s="7" t="e">
        <f>IF(J25="",COUNT('[2]Input'!A:A)+1,K25)</f>
        <v>#N/A</v>
      </c>
      <c r="N25" s="7">
        <v>11</v>
      </c>
      <c r="P25" s="7" t="e">
        <f t="shared" si="10"/>
        <v>#N/A</v>
      </c>
      <c r="R25" s="7" t="e">
        <f t="shared" si="3"/>
        <v>#N/A</v>
      </c>
    </row>
    <row r="26" spans="1:18" ht="13.5" customHeight="1">
      <c r="A26" s="6"/>
      <c r="B26" s="5"/>
      <c r="C26" s="6"/>
      <c r="G26" s="9"/>
      <c r="H26">
        <f t="shared" si="8"/>
      </c>
      <c r="I26" t="e">
        <f>VLOOKUP(A26,Input!A$3:D$15,4)</f>
        <v>#N/A</v>
      </c>
      <c r="J26" t="e">
        <f t="shared" si="4"/>
        <v>#N/A</v>
      </c>
      <c r="K26" s="9" t="e">
        <f t="shared" si="9"/>
        <v>#N/A</v>
      </c>
      <c r="L26" s="7" t="e">
        <f>IF(J26="",COUNT('[2]Input'!A:A)+1,K26)</f>
        <v>#N/A</v>
      </c>
      <c r="N26" s="7">
        <v>12</v>
      </c>
      <c r="P26" s="7" t="e">
        <f t="shared" si="10"/>
        <v>#N/A</v>
      </c>
      <c r="R26" s="7" t="e">
        <f t="shared" si="3"/>
        <v>#N/A</v>
      </c>
    </row>
    <row r="27" spans="1:18" ht="13.5" customHeight="1">
      <c r="A27" s="6"/>
      <c r="B27" s="5"/>
      <c r="C27" s="6"/>
      <c r="H27">
        <f t="shared" si="8"/>
      </c>
      <c r="I27" t="e">
        <f>VLOOKUP(A27,Input!A$3:D$15,4)</f>
        <v>#N/A</v>
      </c>
      <c r="J27" t="e">
        <f t="shared" si="4"/>
        <v>#N/A</v>
      </c>
      <c r="K27" s="9" t="e">
        <f t="shared" si="9"/>
        <v>#N/A</v>
      </c>
      <c r="L27" s="7" t="e">
        <f>IF(J27="",COUNT('[2]Input'!A:A)+1,K27)</f>
        <v>#N/A</v>
      </c>
      <c r="N27" s="7">
        <v>13</v>
      </c>
      <c r="P27" s="7" t="e">
        <f t="shared" si="10"/>
        <v>#N/A</v>
      </c>
      <c r="R27" s="7" t="e">
        <f t="shared" si="3"/>
        <v>#N/A</v>
      </c>
    </row>
    <row r="28" spans="1:18" ht="13.5" customHeight="1">
      <c r="A28" s="6"/>
      <c r="B28" s="5"/>
      <c r="C28" s="6"/>
      <c r="H28">
        <f aca="true" t="shared" si="11" ref="H28:H40">IF(C28="","",IF(J28="",0,VLOOKUP(K28,P$28:R$40,3)))</f>
      </c>
      <c r="I28" t="e">
        <f>VLOOKUP(A28,Input!A$3:D$15,4)</f>
        <v>#N/A</v>
      </c>
      <c r="J28" t="e">
        <f t="shared" si="4"/>
        <v>#N/A</v>
      </c>
      <c r="K28" s="9" t="e">
        <f aca="true" t="shared" si="12" ref="K28:K40">RANK(J28,J$28:J$40,1)</f>
        <v>#N/A</v>
      </c>
      <c r="L28" s="7" t="e">
        <f>IF(J28="",COUNT('[2]Input'!A:A)+1,K28)</f>
        <v>#N/A</v>
      </c>
      <c r="N28" s="7">
        <v>1</v>
      </c>
      <c r="P28" s="7" t="e">
        <f aca="true" t="shared" si="13" ref="P28:P40">SMALL(L$28:L$40,N28)</f>
        <v>#N/A</v>
      </c>
      <c r="R28" s="7" t="e">
        <f t="shared" si="3"/>
        <v>#N/A</v>
      </c>
    </row>
    <row r="29" spans="1:18" ht="13.5" customHeight="1">
      <c r="A29" s="6"/>
      <c r="B29" s="5"/>
      <c r="C29" s="6"/>
      <c r="H29">
        <f t="shared" si="11"/>
      </c>
      <c r="I29" t="e">
        <f>VLOOKUP(A29,Input!A$3:D$15,4)</f>
        <v>#N/A</v>
      </c>
      <c r="J29" t="e">
        <f t="shared" si="4"/>
        <v>#N/A</v>
      </c>
      <c r="K29" s="9" t="e">
        <f t="shared" si="12"/>
        <v>#N/A</v>
      </c>
      <c r="L29" s="7" t="e">
        <f>IF(J29="",COUNT('[2]Input'!A:A)+1,K29)</f>
        <v>#N/A</v>
      </c>
      <c r="N29" s="7">
        <v>2</v>
      </c>
      <c r="P29" s="7" t="e">
        <f t="shared" si="13"/>
        <v>#N/A</v>
      </c>
      <c r="R29" s="7" t="e">
        <f t="shared" si="3"/>
        <v>#N/A</v>
      </c>
    </row>
    <row r="30" spans="1:18" ht="13.5" customHeight="1">
      <c r="A30" s="6"/>
      <c r="B30" s="5"/>
      <c r="C30" s="6"/>
      <c r="H30">
        <f t="shared" si="11"/>
      </c>
      <c r="I30" t="e">
        <f>VLOOKUP(A30,Input!A$3:D$15,4)</f>
        <v>#N/A</v>
      </c>
      <c r="J30" t="e">
        <f t="shared" si="4"/>
        <v>#N/A</v>
      </c>
      <c r="K30" s="9" t="e">
        <f t="shared" si="12"/>
        <v>#N/A</v>
      </c>
      <c r="L30" s="7" t="e">
        <f>IF(J30="",COUNT('[2]Input'!A:A)+1,K30)</f>
        <v>#N/A</v>
      </c>
      <c r="N30" s="7">
        <v>3</v>
      </c>
      <c r="P30" s="7" t="e">
        <f t="shared" si="13"/>
        <v>#N/A</v>
      </c>
      <c r="R30" s="7" t="e">
        <f t="shared" si="3"/>
        <v>#N/A</v>
      </c>
    </row>
    <row r="31" spans="1:18" ht="13.5" customHeight="1">
      <c r="A31" s="6"/>
      <c r="B31" s="5"/>
      <c r="C31" s="6"/>
      <c r="H31">
        <f t="shared" si="11"/>
      </c>
      <c r="I31" t="e">
        <f>VLOOKUP(A31,Input!A$3:D$15,4)</f>
        <v>#N/A</v>
      </c>
      <c r="J31" t="e">
        <f t="shared" si="4"/>
        <v>#N/A</v>
      </c>
      <c r="K31" s="9" t="e">
        <f t="shared" si="12"/>
        <v>#N/A</v>
      </c>
      <c r="L31" s="7" t="e">
        <f>IF(J31="",COUNT('[2]Input'!A:A)+1,K31)</f>
        <v>#N/A</v>
      </c>
      <c r="N31" s="7">
        <v>4</v>
      </c>
      <c r="P31" s="7" t="e">
        <f t="shared" si="13"/>
        <v>#N/A</v>
      </c>
      <c r="R31" s="7" t="e">
        <f t="shared" si="3"/>
        <v>#N/A</v>
      </c>
    </row>
    <row r="32" spans="1:18" ht="13.5" customHeight="1">
      <c r="A32" s="6"/>
      <c r="B32" s="5"/>
      <c r="C32" s="6"/>
      <c r="H32">
        <f t="shared" si="11"/>
      </c>
      <c r="I32" t="e">
        <f>VLOOKUP(A32,Input!A$3:D$15,4)</f>
        <v>#N/A</v>
      </c>
      <c r="J32" t="e">
        <f t="shared" si="4"/>
        <v>#N/A</v>
      </c>
      <c r="K32" s="9" t="e">
        <f t="shared" si="12"/>
        <v>#N/A</v>
      </c>
      <c r="L32" s="7" t="e">
        <f>IF(J32="",COUNT('[2]Input'!A:A)+1,K32)</f>
        <v>#N/A</v>
      </c>
      <c r="N32" s="7">
        <v>5</v>
      </c>
      <c r="P32" s="7" t="e">
        <f t="shared" si="13"/>
        <v>#N/A</v>
      </c>
      <c r="R32" s="7" t="e">
        <f t="shared" si="3"/>
        <v>#N/A</v>
      </c>
    </row>
    <row r="33" spans="1:18" ht="13.5" customHeight="1">
      <c r="A33" s="6"/>
      <c r="B33" s="5"/>
      <c r="C33" s="6"/>
      <c r="H33">
        <f t="shared" si="11"/>
      </c>
      <c r="I33" t="e">
        <f>VLOOKUP(A33,Input!A$3:D$15,4)</f>
        <v>#N/A</v>
      </c>
      <c r="J33" t="e">
        <f t="shared" si="4"/>
        <v>#N/A</v>
      </c>
      <c r="K33" s="8" t="e">
        <f t="shared" si="12"/>
        <v>#N/A</v>
      </c>
      <c r="L33" s="8" t="e">
        <f>IF(J33="",COUNT('[2]Input'!A:A)+1,K33)</f>
        <v>#N/A</v>
      </c>
      <c r="N33" s="7">
        <v>6</v>
      </c>
      <c r="P33" s="7" t="e">
        <f t="shared" si="13"/>
        <v>#N/A</v>
      </c>
      <c r="R33" s="7" t="e">
        <f t="shared" si="3"/>
        <v>#N/A</v>
      </c>
    </row>
    <row r="34" spans="1:18" ht="13.5" customHeight="1">
      <c r="A34" s="6"/>
      <c r="B34" s="5"/>
      <c r="C34" s="6"/>
      <c r="H34">
        <f t="shared" si="11"/>
      </c>
      <c r="I34" t="e">
        <f>VLOOKUP(A34,Input!A$3:D$15,4)</f>
        <v>#N/A</v>
      </c>
      <c r="J34" t="e">
        <f t="shared" si="4"/>
        <v>#N/A</v>
      </c>
      <c r="K34" s="8" t="e">
        <f t="shared" si="12"/>
        <v>#N/A</v>
      </c>
      <c r="L34" s="8" t="e">
        <f>IF(J34="",COUNT('[2]Input'!A:A)+1,K34)</f>
        <v>#N/A</v>
      </c>
      <c r="N34" s="7">
        <v>7</v>
      </c>
      <c r="P34" s="7" t="e">
        <f t="shared" si="13"/>
        <v>#N/A</v>
      </c>
      <c r="R34" s="7" t="e">
        <f t="shared" si="3"/>
        <v>#N/A</v>
      </c>
    </row>
    <row r="35" spans="1:18" ht="13.5" customHeight="1">
      <c r="A35" s="6"/>
      <c r="B35" s="5"/>
      <c r="C35" s="6"/>
      <c r="H35">
        <f t="shared" si="11"/>
      </c>
      <c r="I35" t="e">
        <f>VLOOKUP(A35,Input!A$3:D$15,4)</f>
        <v>#N/A</v>
      </c>
      <c r="J35" t="e">
        <f t="shared" si="4"/>
        <v>#N/A</v>
      </c>
      <c r="K35" s="7" t="e">
        <f t="shared" si="12"/>
        <v>#N/A</v>
      </c>
      <c r="L35" s="7" t="e">
        <f>IF(J35="",COUNT('[2]Input'!A:A)+1,K35)</f>
        <v>#N/A</v>
      </c>
      <c r="N35" s="7">
        <v>8</v>
      </c>
      <c r="P35" s="7" t="e">
        <f t="shared" si="13"/>
        <v>#N/A</v>
      </c>
      <c r="R35" s="7" t="e">
        <f t="shared" si="3"/>
        <v>#N/A</v>
      </c>
    </row>
    <row r="36" spans="1:18" ht="13.5" customHeight="1">
      <c r="A36" s="6"/>
      <c r="B36" s="5"/>
      <c r="C36" s="6"/>
      <c r="H36">
        <f t="shared" si="11"/>
      </c>
      <c r="I36" t="e">
        <f>VLOOKUP(A36,Input!A$3:D$15,4)</f>
        <v>#N/A</v>
      </c>
      <c r="J36" t="e">
        <f t="shared" si="4"/>
        <v>#N/A</v>
      </c>
      <c r="K36" s="7" t="e">
        <f t="shared" si="12"/>
        <v>#N/A</v>
      </c>
      <c r="L36" s="7" t="e">
        <f>IF(J36="",COUNT('[2]Input'!A:A)+1,K36)</f>
        <v>#N/A</v>
      </c>
      <c r="N36" s="7">
        <v>9</v>
      </c>
      <c r="P36" s="7" t="e">
        <f t="shared" si="13"/>
        <v>#N/A</v>
      </c>
      <c r="R36" s="7" t="e">
        <f t="shared" si="3"/>
        <v>#N/A</v>
      </c>
    </row>
    <row r="37" spans="1:18" ht="13.5" customHeight="1">
      <c r="A37" s="6"/>
      <c r="B37" s="5"/>
      <c r="C37" s="6"/>
      <c r="H37">
        <f t="shared" si="11"/>
      </c>
      <c r="I37" t="e">
        <f>VLOOKUP(A37,Input!A$3:D$15,4)</f>
        <v>#N/A</v>
      </c>
      <c r="J37" t="e">
        <f t="shared" si="4"/>
        <v>#N/A</v>
      </c>
      <c r="K37" s="7" t="e">
        <f t="shared" si="12"/>
        <v>#N/A</v>
      </c>
      <c r="L37" s="7" t="e">
        <f>IF(J37="",COUNT('[2]Input'!A:A)+1,K37)</f>
        <v>#N/A</v>
      </c>
      <c r="N37" s="7">
        <v>10</v>
      </c>
      <c r="P37" s="7" t="e">
        <f t="shared" si="13"/>
        <v>#N/A</v>
      </c>
      <c r="R37" s="7" t="e">
        <f t="shared" si="3"/>
        <v>#N/A</v>
      </c>
    </row>
    <row r="38" spans="1:18" ht="13.5" customHeight="1">
      <c r="A38" s="6"/>
      <c r="B38" s="5"/>
      <c r="C38" s="6"/>
      <c r="H38">
        <f t="shared" si="11"/>
      </c>
      <c r="I38" t="e">
        <f>VLOOKUP(A38,Input!A$3:D$15,4)</f>
        <v>#N/A</v>
      </c>
      <c r="J38" t="e">
        <f t="shared" si="4"/>
        <v>#N/A</v>
      </c>
      <c r="K38" s="7" t="e">
        <f t="shared" si="12"/>
        <v>#N/A</v>
      </c>
      <c r="L38" s="7" t="e">
        <f>IF(J38="",COUNT('[2]Input'!A:A)+1,K38)</f>
        <v>#N/A</v>
      </c>
      <c r="N38" s="7">
        <v>11</v>
      </c>
      <c r="P38" s="7" t="e">
        <f t="shared" si="13"/>
        <v>#N/A</v>
      </c>
      <c r="R38" s="7" t="e">
        <f t="shared" si="3"/>
        <v>#N/A</v>
      </c>
    </row>
    <row r="39" spans="1:18" ht="13.5" customHeight="1">
      <c r="A39" s="6"/>
      <c r="B39" s="5"/>
      <c r="C39" s="6"/>
      <c r="H39">
        <f t="shared" si="11"/>
      </c>
      <c r="I39" t="e">
        <f>VLOOKUP(A39,Input!A$3:D$15,4)</f>
        <v>#N/A</v>
      </c>
      <c r="J39" t="e">
        <f t="shared" si="4"/>
        <v>#N/A</v>
      </c>
      <c r="K39" s="7" t="e">
        <f t="shared" si="12"/>
        <v>#N/A</v>
      </c>
      <c r="L39" s="7" t="e">
        <f>IF(J39="",COUNT('[2]Input'!A:A)+1,K39)</f>
        <v>#N/A</v>
      </c>
      <c r="N39" s="7">
        <v>12</v>
      </c>
      <c r="P39" s="7" t="e">
        <f t="shared" si="13"/>
        <v>#N/A</v>
      </c>
      <c r="R39" s="7" t="e">
        <f t="shared" si="3"/>
        <v>#N/A</v>
      </c>
    </row>
    <row r="40" spans="1:18" ht="13.5" customHeight="1">
      <c r="A40" s="6"/>
      <c r="B40" s="5"/>
      <c r="C40" s="6"/>
      <c r="H40">
        <f t="shared" si="11"/>
      </c>
      <c r="I40" t="e">
        <f>VLOOKUP(A40,Input!A$3:D$15,4)</f>
        <v>#N/A</v>
      </c>
      <c r="J40" t="e">
        <f t="shared" si="4"/>
        <v>#N/A</v>
      </c>
      <c r="K40" s="7" t="e">
        <f t="shared" si="12"/>
        <v>#N/A</v>
      </c>
      <c r="L40" s="7" t="e">
        <f>IF(J40="",COUNT('[2]Input'!A:A)+1,K40)</f>
        <v>#N/A</v>
      </c>
      <c r="N40" s="7">
        <v>13</v>
      </c>
      <c r="P40" s="7" t="e">
        <f t="shared" si="13"/>
        <v>#N/A</v>
      </c>
      <c r="R40" s="7" t="e">
        <f>IF(N40+1&gt;P40,ABS(IF(N41="",P40+(N40-P40)/2,IF(L41&gt;P40,P40+(L41-1-P40)/2,N41))-$N$1),"")</f>
        <v>#N/A</v>
      </c>
    </row>
    <row r="41" spans="1:3" ht="13.5" customHeight="1">
      <c r="A41" s="6"/>
      <c r="B41" s="5"/>
      <c r="C41" s="6"/>
    </row>
    <row r="42" spans="1:3" ht="13.5" customHeight="1">
      <c r="A42" s="6"/>
      <c r="B42" s="5"/>
      <c r="C42" s="6"/>
    </row>
    <row r="43" spans="1:3" ht="13.5" customHeight="1">
      <c r="A43" s="6"/>
      <c r="B43" s="5"/>
      <c r="C43" s="6"/>
    </row>
    <row r="44" spans="1:3" ht="13.5" customHeight="1">
      <c r="A44" s="6"/>
      <c r="B44" s="5"/>
      <c r="C44" s="6"/>
    </row>
    <row r="45" spans="1:3" ht="13.5" customHeight="1">
      <c r="A45" s="6"/>
      <c r="B45" s="5"/>
      <c r="C45" s="6"/>
    </row>
    <row r="46" spans="1:3" ht="13.5" customHeight="1">
      <c r="A46" s="6"/>
      <c r="B46" s="5"/>
      <c r="C46" s="6"/>
    </row>
    <row r="47" spans="1:3" ht="13.5" customHeight="1">
      <c r="A47" s="6"/>
      <c r="B47" s="5"/>
      <c r="C47" s="6"/>
    </row>
    <row r="48" spans="1:3" ht="13.5" customHeight="1">
      <c r="A48" s="6"/>
      <c r="B48" s="5"/>
      <c r="C48" s="6"/>
    </row>
    <row r="49" spans="1:3" ht="13.5" customHeight="1">
      <c r="A49" s="6"/>
      <c r="B49" s="5"/>
      <c r="C49" s="6"/>
    </row>
    <row r="50" spans="1:3" ht="13.5" customHeight="1">
      <c r="A50" s="6"/>
      <c r="B50" s="5"/>
      <c r="C50" s="6"/>
    </row>
    <row r="51" spans="1:3" ht="13.5" customHeight="1">
      <c r="A51" s="6"/>
      <c r="B51" s="5"/>
      <c r="C51" s="6"/>
    </row>
    <row r="52" spans="1:3" ht="13.5" customHeight="1">
      <c r="A52" s="6"/>
      <c r="B52" s="5"/>
      <c r="C52" s="6"/>
    </row>
    <row r="53" spans="1:3" ht="13.5" customHeight="1">
      <c r="A53" s="6"/>
      <c r="B53" s="5"/>
      <c r="C53" s="6"/>
    </row>
    <row r="54" spans="1:3" ht="13.5" customHeight="1">
      <c r="A54" s="6"/>
      <c r="B54" s="5"/>
      <c r="C54" s="6"/>
    </row>
    <row r="55" spans="1:3" ht="13.5" customHeight="1">
      <c r="A55" s="6"/>
      <c r="B55" s="5"/>
      <c r="C55" s="6"/>
    </row>
    <row r="56" spans="1:3" ht="13.5" customHeight="1">
      <c r="A56" s="6"/>
      <c r="B56" s="5"/>
      <c r="C56" s="6"/>
    </row>
    <row r="57" spans="1:3" ht="13.5" customHeight="1">
      <c r="A57" s="6"/>
      <c r="B57" s="5"/>
      <c r="C57" s="6"/>
    </row>
    <row r="58" spans="1:3" ht="13.5" customHeight="1">
      <c r="A58" s="6"/>
      <c r="B58" s="5"/>
      <c r="C58" s="6"/>
    </row>
    <row r="59" spans="1:3" ht="13.5" customHeight="1">
      <c r="A59" s="6"/>
      <c r="B59" s="5"/>
      <c r="C59" s="6"/>
    </row>
    <row r="60" spans="1:3" ht="13.5" customHeight="1">
      <c r="A60" s="6"/>
      <c r="B60" s="5"/>
      <c r="C60" s="6"/>
    </row>
    <row r="61" spans="1:3" ht="13.5" customHeight="1">
      <c r="A61" s="6"/>
      <c r="B61" s="5"/>
      <c r="C61" s="6"/>
    </row>
    <row r="62" spans="1:3" ht="13.5" customHeight="1">
      <c r="A62" s="6"/>
      <c r="B62" s="5"/>
      <c r="C62" s="6"/>
    </row>
    <row r="63" spans="1:3" ht="13.5" customHeight="1">
      <c r="A63" s="6"/>
      <c r="B63" s="5"/>
      <c r="C63" s="6"/>
    </row>
    <row r="64" spans="1:3" ht="13.5" customHeight="1">
      <c r="A64" s="6"/>
      <c r="B64" s="5"/>
      <c r="C64" s="6"/>
    </row>
    <row r="65" spans="1:3" ht="13.5" customHeight="1">
      <c r="A65" s="6"/>
      <c r="B65" s="5"/>
      <c r="C65" s="6"/>
    </row>
    <row r="66" spans="1:3" ht="13.5" customHeight="1">
      <c r="A66" s="6"/>
      <c r="B66" s="5"/>
      <c r="C66" s="6"/>
    </row>
    <row r="67" spans="1:3" ht="13.5" customHeight="1">
      <c r="A67" s="6"/>
      <c r="B67" s="5"/>
      <c r="C67" s="6"/>
    </row>
    <row r="68" spans="1:3" ht="13.5" customHeight="1">
      <c r="A68" s="1"/>
      <c r="B68" s="10"/>
      <c r="C68" s="6"/>
    </row>
    <row r="69" spans="1:3" ht="13.5" customHeight="1">
      <c r="A69" s="1"/>
      <c r="B69" s="10"/>
      <c r="C69" s="6"/>
    </row>
    <row r="70" spans="1:3" ht="13.5" customHeight="1">
      <c r="A70" s="1"/>
      <c r="B70" s="10"/>
      <c r="C70" s="6"/>
    </row>
    <row r="71" spans="1:3" ht="13.5" customHeight="1">
      <c r="A71" s="1"/>
      <c r="B71" s="10"/>
      <c r="C71" s="6"/>
    </row>
    <row r="72" spans="1:3" ht="13.5" customHeight="1">
      <c r="A72" s="1"/>
      <c r="B72" s="10"/>
      <c r="C72" s="6"/>
    </row>
    <row r="73" spans="1:3" ht="13.5" customHeight="1">
      <c r="A73" s="1"/>
      <c r="B73" s="10"/>
      <c r="C73" s="6"/>
    </row>
    <row r="74" spans="1:3" ht="13.5" customHeight="1">
      <c r="A74" s="1"/>
      <c r="B74" s="10"/>
      <c r="C74" s="6"/>
    </row>
    <row r="75" spans="1:3" ht="13.5" customHeight="1">
      <c r="A75" s="1"/>
      <c r="B75" s="10"/>
      <c r="C75" s="6"/>
    </row>
    <row r="76" spans="1:3" ht="13.5" customHeight="1">
      <c r="A76" s="1"/>
      <c r="B76" s="10"/>
      <c r="C76" s="6"/>
    </row>
    <row r="77" spans="1:3" ht="13.5" customHeight="1">
      <c r="A77" s="1"/>
      <c r="B77" s="10"/>
      <c r="C77" s="6"/>
    </row>
    <row r="78" spans="1:3" ht="13.5" customHeight="1">
      <c r="A78" s="1"/>
      <c r="B78" s="10"/>
      <c r="C78" s="6"/>
    </row>
    <row r="79" spans="1:3" ht="13.5" customHeight="1">
      <c r="A79" s="1"/>
      <c r="B79" s="10"/>
      <c r="C79" s="6"/>
    </row>
    <row r="80" spans="1:3" ht="13.5" customHeight="1">
      <c r="A80" s="1"/>
      <c r="B80" s="10"/>
      <c r="C80" s="6"/>
    </row>
    <row r="81" spans="1:3" ht="13.5" customHeight="1">
      <c r="A81" s="1"/>
      <c r="B81" s="10"/>
      <c r="C81" s="6"/>
    </row>
    <row r="82" spans="1:3" ht="13.5" customHeight="1">
      <c r="A82" s="1"/>
      <c r="B82" s="10"/>
      <c r="C82" s="6"/>
    </row>
    <row r="83" spans="1:3" ht="13.5" customHeight="1">
      <c r="A83" s="1"/>
      <c r="B83" s="10"/>
      <c r="C83" s="6"/>
    </row>
    <row r="84" spans="1:3" ht="13.5" customHeight="1">
      <c r="A84" s="1"/>
      <c r="B84" s="10"/>
      <c r="C84" s="6"/>
    </row>
    <row r="85" spans="1:3" ht="13.5" customHeight="1">
      <c r="A85" s="1"/>
      <c r="B85" s="10"/>
      <c r="C85" s="6"/>
    </row>
    <row r="86" spans="1:3" ht="13.5" customHeight="1">
      <c r="A86" s="1"/>
      <c r="B86" s="10"/>
      <c r="C86" s="6"/>
    </row>
    <row r="87" spans="1:3" ht="13.5" customHeight="1">
      <c r="A87" s="1"/>
      <c r="B87" s="10"/>
      <c r="C87" s="6"/>
    </row>
    <row r="88" spans="1:3" ht="13.5" customHeight="1">
      <c r="A88" s="1"/>
      <c r="B88" s="10"/>
      <c r="C88" s="6"/>
    </row>
    <row r="89" spans="1:3" ht="13.5" customHeight="1">
      <c r="A89" s="1"/>
      <c r="B89" s="10"/>
      <c r="C89" s="6"/>
    </row>
    <row r="90" spans="1:3" ht="13.5" customHeight="1">
      <c r="A90" s="1"/>
      <c r="B90" s="10"/>
      <c r="C90" s="6"/>
    </row>
    <row r="91" spans="1:3" ht="13.5" customHeight="1">
      <c r="A91" s="1"/>
      <c r="B91" s="10"/>
      <c r="C91" s="6"/>
    </row>
    <row r="92" spans="1:3" ht="13.5" customHeight="1">
      <c r="A92" s="1"/>
      <c r="B92" s="10"/>
      <c r="C92" s="6"/>
    </row>
    <row r="93" spans="1:3" ht="13.5" customHeight="1">
      <c r="A93" s="1"/>
      <c r="B93" s="10"/>
      <c r="C93" s="6"/>
    </row>
    <row r="94" spans="1:3" ht="13.5" customHeight="1">
      <c r="A94" s="1"/>
      <c r="B94" s="10"/>
      <c r="C94" s="6"/>
    </row>
    <row r="95" spans="1:3" ht="13.5" customHeight="1">
      <c r="A95" s="1"/>
      <c r="B95" s="10"/>
      <c r="C95" s="6"/>
    </row>
    <row r="96" spans="1:3" ht="13.5" customHeight="1">
      <c r="A96" s="1"/>
      <c r="B96" s="10"/>
      <c r="C96" s="6"/>
    </row>
    <row r="97" spans="1:3" ht="13.5" customHeight="1">
      <c r="A97" s="1"/>
      <c r="B97" s="10"/>
      <c r="C97" s="6"/>
    </row>
    <row r="98" spans="1:3" ht="13.5" customHeight="1">
      <c r="A98" s="1"/>
      <c r="B98" s="10"/>
      <c r="C98" s="6"/>
    </row>
    <row r="99" spans="1:3" ht="13.5" customHeight="1">
      <c r="A99" s="1"/>
      <c r="B99" s="10"/>
      <c r="C99" s="6"/>
    </row>
    <row r="100" spans="1:3" ht="13.5" customHeight="1">
      <c r="A100" s="1"/>
      <c r="B100" s="10"/>
      <c r="C100" s="6"/>
    </row>
    <row r="101" spans="1:3" ht="13.5" customHeight="1">
      <c r="A101" s="1"/>
      <c r="B101" s="10"/>
      <c r="C101" s="6"/>
    </row>
    <row r="102" spans="1:3" ht="13.5" customHeight="1">
      <c r="A102" s="1"/>
      <c r="B102" s="10"/>
      <c r="C102" s="6"/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scale="110" r:id="rId1"/>
  <headerFooter alignWithMargins="0">
    <oddHeader>&amp;C&amp;"Brush Script MT,Kursiv"&amp;20&amp;A</oddHeader>
    <oddFooter>&amp;L&amp;F&amp;Cpage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V102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12.875" style="12" customWidth="1"/>
    <col min="2" max="2" width="22.50390625" style="7" customWidth="1"/>
    <col min="3" max="3" width="8.50390625" style="13" customWidth="1"/>
    <col min="4" max="6" width="10.00390625" style="0" customWidth="1"/>
    <col min="7" max="7" width="4.625" style="0" customWidth="1"/>
    <col min="8" max="26" width="3.125" style="7" customWidth="1"/>
    <col min="27" max="16384" width="10.00390625" style="7" customWidth="1"/>
  </cols>
  <sheetData>
    <row r="1" spans="1:3" ht="12.75">
      <c r="A1" s="12" t="s">
        <v>17</v>
      </c>
      <c r="B1" s="12" t="s">
        <v>18</v>
      </c>
      <c r="C1" s="12" t="s">
        <v>19</v>
      </c>
    </row>
    <row r="2" spans="1:22" ht="13.5" customHeight="1">
      <c r="A2" s="6">
        <v>6</v>
      </c>
      <c r="B2" s="5" t="s">
        <v>65</v>
      </c>
      <c r="C2" s="6">
        <v>1</v>
      </c>
      <c r="E2" s="7"/>
      <c r="H2" s="7">
        <f aca="true" t="shared" si="0" ref="H2:H14">IF(C2="","",IF(J2="",0,VLOOKUP(K2,P$2:R$14,3)))</f>
        <v>0</v>
      </c>
      <c r="I2" t="str">
        <f>VLOOKUP(A2,Input!A$3:D$15,4)</f>
        <v>Teams</v>
      </c>
      <c r="J2">
        <f>IF(I2&lt;&gt;J$1,"",C2)</f>
      </c>
      <c r="K2" s="7" t="e">
        <f aca="true" t="shared" si="1" ref="K2:K14">RANK(J2,J$2:J$14,1)</f>
        <v>#VALUE!</v>
      </c>
      <c r="L2" s="7">
        <f>IF(J2="",COUNT('[2]Input'!A:A)+1,K2)</f>
        <v>14</v>
      </c>
      <c r="N2" s="7">
        <v>1</v>
      </c>
      <c r="P2" s="7">
        <f aca="true" t="shared" si="2" ref="P2:P14">SMALL(L$2:L$14,N2)</f>
        <v>14</v>
      </c>
      <c r="R2" s="7">
        <f aca="true" t="shared" si="3" ref="R2:R39">IF(N2+1&gt;P2,ABS(IF(R3="",P2+(N2-P2)/2,IF(P3&gt;P2,P2+(P3-1-P2)/2,R3))-$N$1),"")</f>
      </c>
      <c r="T2" s="7">
        <f>SUM(H2,H15,H28)</f>
        <v>0</v>
      </c>
      <c r="U2" s="7" t="str">
        <f>IF(T2=0,"x",T2)</f>
        <v>x</v>
      </c>
      <c r="V2" s="7" t="e">
        <f>RANK(U2,U$2:U$14,1)</f>
        <v>#VALUE!</v>
      </c>
    </row>
    <row r="3" spans="1:22" ht="13.5" customHeight="1">
      <c r="A3" s="6">
        <v>8</v>
      </c>
      <c r="B3" s="5" t="s">
        <v>50</v>
      </c>
      <c r="C3" s="6">
        <v>2</v>
      </c>
      <c r="H3">
        <f t="shared" si="0"/>
        <v>0</v>
      </c>
      <c r="I3" t="str">
        <f>VLOOKUP(A3,Input!A$3:D$15,4)</f>
        <v>I-Teams</v>
      </c>
      <c r="J3">
        <f aca="true" t="shared" si="4" ref="J3:J40">IF(I3&lt;&gt;J$1,"",C3)</f>
      </c>
      <c r="K3" s="7" t="e">
        <f t="shared" si="1"/>
        <v>#VALUE!</v>
      </c>
      <c r="L3" s="7">
        <f>IF(J3="",COUNT('[2]Input'!A:A)+1,K3)</f>
        <v>14</v>
      </c>
      <c r="N3" s="7">
        <v>2</v>
      </c>
      <c r="P3" s="7">
        <f t="shared" si="2"/>
        <v>14</v>
      </c>
      <c r="R3" s="7">
        <f t="shared" si="3"/>
      </c>
      <c r="T3" s="7">
        <f aca="true" t="shared" si="5" ref="T3:T14">SUM(H3,H16,H29)</f>
        <v>0</v>
      </c>
      <c r="U3" s="7" t="str">
        <f aca="true" t="shared" si="6" ref="U3:U14">IF(T3=0,"x",T3)</f>
        <v>x</v>
      </c>
      <c r="V3" s="7" t="e">
        <f aca="true" t="shared" si="7" ref="V3:V14">RANK(U3,U$2:U$14,1)</f>
        <v>#VALUE!</v>
      </c>
    </row>
    <row r="4" spans="1:22" ht="13.5" customHeight="1">
      <c r="A4" s="6">
        <v>4</v>
      </c>
      <c r="B4" s="5" t="s">
        <v>62</v>
      </c>
      <c r="C4" s="6">
        <v>3</v>
      </c>
      <c r="H4">
        <f t="shared" si="0"/>
        <v>0</v>
      </c>
      <c r="I4" t="str">
        <f>VLOOKUP(A4,Input!A$3:D$15,4)</f>
        <v>Teams</v>
      </c>
      <c r="J4">
        <f t="shared" si="4"/>
      </c>
      <c r="K4" s="7" t="e">
        <f t="shared" si="1"/>
        <v>#VALUE!</v>
      </c>
      <c r="L4" s="7">
        <f>IF(J4="",COUNT('[2]Input'!A:A)+1,K4)</f>
        <v>14</v>
      </c>
      <c r="N4" s="7">
        <v>3</v>
      </c>
      <c r="P4" s="7">
        <f t="shared" si="2"/>
        <v>14</v>
      </c>
      <c r="R4" s="7">
        <f t="shared" si="3"/>
      </c>
      <c r="T4" s="7">
        <f t="shared" si="5"/>
        <v>0</v>
      </c>
      <c r="U4" s="7" t="str">
        <f t="shared" si="6"/>
        <v>x</v>
      </c>
      <c r="V4" s="7" t="e">
        <f t="shared" si="7"/>
        <v>#VALUE!</v>
      </c>
    </row>
    <row r="5" spans="1:22" ht="13.5" customHeight="1">
      <c r="A5" s="6">
        <v>2</v>
      </c>
      <c r="B5" s="5" t="s">
        <v>59</v>
      </c>
      <c r="C5" s="6">
        <v>4</v>
      </c>
      <c r="H5">
        <f t="shared" si="0"/>
        <v>0</v>
      </c>
      <c r="I5" t="str">
        <f>VLOOKUP(A5,Input!A$3:D$15,4)</f>
        <v>Teams</v>
      </c>
      <c r="J5">
        <f t="shared" si="4"/>
      </c>
      <c r="K5" s="7" t="e">
        <f t="shared" si="1"/>
        <v>#VALUE!</v>
      </c>
      <c r="L5" s="7">
        <f>IF(J5="",COUNT('[2]Input'!A:A)+1,K5)</f>
        <v>14</v>
      </c>
      <c r="N5" s="7">
        <v>4</v>
      </c>
      <c r="P5" s="7">
        <f t="shared" si="2"/>
        <v>14</v>
      </c>
      <c r="R5" s="7">
        <f t="shared" si="3"/>
      </c>
      <c r="T5" s="7">
        <f t="shared" si="5"/>
        <v>0</v>
      </c>
      <c r="U5" s="7" t="str">
        <f t="shared" si="6"/>
        <v>x</v>
      </c>
      <c r="V5" s="7" t="e">
        <f t="shared" si="7"/>
        <v>#VALUE!</v>
      </c>
    </row>
    <row r="6" spans="1:22" ht="13.5" customHeight="1">
      <c r="A6" s="6">
        <v>7</v>
      </c>
      <c r="B6" s="5" t="s">
        <v>67</v>
      </c>
      <c r="C6" s="6">
        <v>5</v>
      </c>
      <c r="H6">
        <f t="shared" si="0"/>
        <v>0</v>
      </c>
      <c r="I6" t="str">
        <f>VLOOKUP(A6,Input!A$3:D$15,4)</f>
        <v>Teams</v>
      </c>
      <c r="J6">
        <f t="shared" si="4"/>
      </c>
      <c r="K6" s="7" t="e">
        <f t="shared" si="1"/>
        <v>#VALUE!</v>
      </c>
      <c r="L6" s="7">
        <f>IF(J6="",COUNT('[2]Input'!A:A)+1,K6)</f>
        <v>14</v>
      </c>
      <c r="N6" s="7">
        <v>5</v>
      </c>
      <c r="P6" s="7">
        <f t="shared" si="2"/>
        <v>14</v>
      </c>
      <c r="R6" s="7">
        <f t="shared" si="3"/>
      </c>
      <c r="T6" s="7">
        <f t="shared" si="5"/>
        <v>0</v>
      </c>
      <c r="U6" s="7" t="str">
        <f t="shared" si="6"/>
        <v>x</v>
      </c>
      <c r="V6" s="7" t="e">
        <f t="shared" si="7"/>
        <v>#VALUE!</v>
      </c>
    </row>
    <row r="7" spans="1:22" ht="13.5" customHeight="1">
      <c r="A7" s="6">
        <v>12</v>
      </c>
      <c r="B7" s="5" t="s">
        <v>74</v>
      </c>
      <c r="C7" s="6">
        <v>6</v>
      </c>
      <c r="H7">
        <f t="shared" si="0"/>
        <v>0</v>
      </c>
      <c r="I7" t="str">
        <f>VLOOKUP(A7,Input!A$3:D$15,4)</f>
        <v>Teams</v>
      </c>
      <c r="J7">
        <f t="shared" si="4"/>
      </c>
      <c r="K7" s="7" t="e">
        <f t="shared" si="1"/>
        <v>#VALUE!</v>
      </c>
      <c r="L7" s="7">
        <f>IF(J7="",COUNT('[2]Input'!A:A)+1,K7)</f>
        <v>14</v>
      </c>
      <c r="N7" s="7">
        <v>6</v>
      </c>
      <c r="P7" s="7">
        <f t="shared" si="2"/>
        <v>14</v>
      </c>
      <c r="R7" s="7">
        <f t="shared" si="3"/>
      </c>
      <c r="T7" s="7">
        <f t="shared" si="5"/>
        <v>0</v>
      </c>
      <c r="U7" s="7" t="str">
        <f t="shared" si="6"/>
        <v>x</v>
      </c>
      <c r="V7" s="7" t="e">
        <f t="shared" si="7"/>
        <v>#VALUE!</v>
      </c>
    </row>
    <row r="8" spans="1:22" ht="13.5" customHeight="1">
      <c r="A8" s="6">
        <v>9</v>
      </c>
      <c r="B8" s="5" t="s">
        <v>71</v>
      </c>
      <c r="C8" s="6">
        <v>7</v>
      </c>
      <c r="H8">
        <f t="shared" si="0"/>
        <v>0</v>
      </c>
      <c r="I8" t="str">
        <f>VLOOKUP(A8,Input!A$3:D$15,4)</f>
        <v>I-Teams</v>
      </c>
      <c r="J8">
        <f t="shared" si="4"/>
      </c>
      <c r="K8" s="7" t="e">
        <f t="shared" si="1"/>
        <v>#VALUE!</v>
      </c>
      <c r="L8" s="7">
        <f>IF(J8="",COUNT('[2]Input'!A:A)+1,K8)</f>
        <v>14</v>
      </c>
      <c r="N8" s="7">
        <v>7</v>
      </c>
      <c r="P8" s="7">
        <f t="shared" si="2"/>
        <v>14</v>
      </c>
      <c r="R8" s="7">
        <f t="shared" si="3"/>
      </c>
      <c r="T8" s="7">
        <f t="shared" si="5"/>
        <v>0</v>
      </c>
      <c r="U8" s="7" t="str">
        <f t="shared" si="6"/>
        <v>x</v>
      </c>
      <c r="V8" s="7" t="e">
        <f t="shared" si="7"/>
        <v>#VALUE!</v>
      </c>
    </row>
    <row r="9" spans="1:22" ht="13.5" customHeight="1">
      <c r="A9" s="6">
        <v>10</v>
      </c>
      <c r="B9" s="5" t="s">
        <v>72</v>
      </c>
      <c r="C9" s="6">
        <v>8</v>
      </c>
      <c r="H9">
        <f t="shared" si="0"/>
        <v>0</v>
      </c>
      <c r="I9" t="str">
        <f>VLOOKUP(A9,Input!A$3:D$15,4)</f>
        <v>Teams</v>
      </c>
      <c r="J9">
        <f t="shared" si="4"/>
      </c>
      <c r="K9" s="7" t="e">
        <f t="shared" si="1"/>
        <v>#VALUE!</v>
      </c>
      <c r="L9" s="7">
        <f>IF(J9="",COUNT('[2]Input'!A:A)+1,K9)</f>
        <v>14</v>
      </c>
      <c r="N9" s="7">
        <v>8</v>
      </c>
      <c r="P9" s="7">
        <f t="shared" si="2"/>
        <v>14</v>
      </c>
      <c r="R9" s="7">
        <f t="shared" si="3"/>
      </c>
      <c r="T9" s="7">
        <f t="shared" si="5"/>
        <v>0</v>
      </c>
      <c r="U9" s="7" t="str">
        <f t="shared" si="6"/>
        <v>x</v>
      </c>
      <c r="V9" s="7" t="e">
        <f t="shared" si="7"/>
        <v>#VALUE!</v>
      </c>
    </row>
    <row r="10" spans="1:22" ht="13.5" customHeight="1">
      <c r="A10" s="6">
        <v>11</v>
      </c>
      <c r="B10" s="5" t="s">
        <v>73</v>
      </c>
      <c r="C10" s="6">
        <v>9</v>
      </c>
      <c r="H10">
        <f t="shared" si="0"/>
        <v>0</v>
      </c>
      <c r="I10" t="str">
        <f>VLOOKUP(A10,Input!A$3:D$15,4)</f>
        <v>Teams</v>
      </c>
      <c r="J10">
        <f t="shared" si="4"/>
      </c>
      <c r="K10" s="7" t="e">
        <f t="shared" si="1"/>
        <v>#VALUE!</v>
      </c>
      <c r="L10" s="7">
        <f>IF(J10="",COUNT('[2]Input'!A:A)+1,K10)</f>
        <v>14</v>
      </c>
      <c r="N10" s="7">
        <v>9</v>
      </c>
      <c r="P10" s="7">
        <f t="shared" si="2"/>
        <v>14</v>
      </c>
      <c r="R10" s="7">
        <f t="shared" si="3"/>
      </c>
      <c r="T10" s="7">
        <f t="shared" si="5"/>
        <v>0</v>
      </c>
      <c r="U10" s="7" t="str">
        <f t="shared" si="6"/>
        <v>x</v>
      </c>
      <c r="V10" s="7" t="e">
        <f t="shared" si="7"/>
        <v>#VALUE!</v>
      </c>
    </row>
    <row r="11" spans="1:22" ht="13.5" customHeight="1">
      <c r="A11" s="6">
        <v>1</v>
      </c>
      <c r="B11" s="5" t="s">
        <v>56</v>
      </c>
      <c r="C11" s="6">
        <v>10</v>
      </c>
      <c r="H11">
        <f t="shared" si="0"/>
        <v>0</v>
      </c>
      <c r="I11" t="str">
        <f>VLOOKUP(A11,Input!A$3:D$15,4)</f>
        <v>Teams</v>
      </c>
      <c r="J11">
        <f t="shared" si="4"/>
      </c>
      <c r="K11" s="7" t="e">
        <f t="shared" si="1"/>
        <v>#VALUE!</v>
      </c>
      <c r="L11" s="7">
        <f>IF(J11="",COUNT('[2]Input'!A:A)+1,K11)</f>
        <v>14</v>
      </c>
      <c r="N11" s="7">
        <v>10</v>
      </c>
      <c r="P11" s="7">
        <f t="shared" si="2"/>
        <v>14</v>
      </c>
      <c r="R11" s="7">
        <f t="shared" si="3"/>
      </c>
      <c r="T11" s="7">
        <f t="shared" si="5"/>
        <v>0</v>
      </c>
      <c r="U11" s="7" t="str">
        <f t="shared" si="6"/>
        <v>x</v>
      </c>
      <c r="V11" s="7" t="e">
        <f t="shared" si="7"/>
        <v>#VALUE!</v>
      </c>
    </row>
    <row r="12" spans="1:22" ht="13.5" customHeight="1">
      <c r="A12" s="6">
        <v>3</v>
      </c>
      <c r="B12" s="5" t="s">
        <v>61</v>
      </c>
      <c r="C12" s="6">
        <v>11</v>
      </c>
      <c r="H12">
        <f t="shared" si="0"/>
        <v>0</v>
      </c>
      <c r="I12" t="str">
        <f>VLOOKUP(A12,Input!A$3:D$15,4)</f>
        <v>Teams</v>
      </c>
      <c r="J12">
        <f t="shared" si="4"/>
      </c>
      <c r="K12" s="7" t="e">
        <f t="shared" si="1"/>
        <v>#VALUE!</v>
      </c>
      <c r="L12" s="7">
        <f>IF(J12="",COUNT('[2]Input'!A:A)+1,K12)</f>
        <v>14</v>
      </c>
      <c r="N12" s="7">
        <v>11</v>
      </c>
      <c r="P12" s="7">
        <f t="shared" si="2"/>
        <v>14</v>
      </c>
      <c r="R12" s="7">
        <f t="shared" si="3"/>
      </c>
      <c r="T12" s="7">
        <f t="shared" si="5"/>
        <v>0</v>
      </c>
      <c r="U12" s="7" t="str">
        <f t="shared" si="6"/>
        <v>x</v>
      </c>
      <c r="V12" s="7" t="e">
        <f t="shared" si="7"/>
        <v>#VALUE!</v>
      </c>
    </row>
    <row r="13" spans="1:22" ht="13.5" customHeight="1">
      <c r="A13" s="6">
        <v>5</v>
      </c>
      <c r="B13" s="5" t="s">
        <v>64</v>
      </c>
      <c r="C13" s="6">
        <v>12</v>
      </c>
      <c r="H13">
        <f t="shared" si="0"/>
        <v>0</v>
      </c>
      <c r="I13" t="str">
        <f>VLOOKUP(A13,Input!A$3:D$15,4)</f>
        <v>Teams</v>
      </c>
      <c r="J13">
        <f t="shared" si="4"/>
      </c>
      <c r="K13" s="7" t="e">
        <f t="shared" si="1"/>
        <v>#VALUE!</v>
      </c>
      <c r="L13" s="7">
        <f>IF(J13="",COUNT('[2]Input'!A:A)+1,K13)</f>
        <v>14</v>
      </c>
      <c r="N13" s="7">
        <v>12</v>
      </c>
      <c r="P13" s="7">
        <f t="shared" si="2"/>
        <v>14</v>
      </c>
      <c r="R13" s="7">
        <f t="shared" si="3"/>
      </c>
      <c r="T13" s="7">
        <f t="shared" si="5"/>
        <v>0</v>
      </c>
      <c r="U13" s="7" t="str">
        <f t="shared" si="6"/>
        <v>x</v>
      </c>
      <c r="V13" s="7" t="e">
        <f t="shared" si="7"/>
        <v>#VALUE!</v>
      </c>
    </row>
    <row r="14" spans="1:22" ht="13.5" customHeight="1">
      <c r="A14" s="6">
        <v>13</v>
      </c>
      <c r="B14" s="5" t="s">
        <v>75</v>
      </c>
      <c r="C14" s="6">
        <v>13</v>
      </c>
      <c r="H14">
        <f t="shared" si="0"/>
        <v>0</v>
      </c>
      <c r="I14" t="str">
        <f>VLOOKUP(A14,Input!A$3:D$15,4)</f>
        <v>Teams</v>
      </c>
      <c r="J14">
        <f t="shared" si="4"/>
      </c>
      <c r="K14" s="7" t="e">
        <f t="shared" si="1"/>
        <v>#VALUE!</v>
      </c>
      <c r="L14" s="7">
        <f>IF(J14="",COUNT('[2]Input'!A:A)+1,K14)</f>
        <v>14</v>
      </c>
      <c r="N14" s="7">
        <v>13</v>
      </c>
      <c r="P14" s="7">
        <f t="shared" si="2"/>
        <v>14</v>
      </c>
      <c r="R14" s="7">
        <f t="shared" si="3"/>
      </c>
      <c r="T14" s="7">
        <f t="shared" si="5"/>
        <v>0</v>
      </c>
      <c r="U14" s="7" t="str">
        <f t="shared" si="6"/>
        <v>x</v>
      </c>
      <c r="V14" s="7" t="e">
        <f t="shared" si="7"/>
        <v>#VALUE!</v>
      </c>
    </row>
    <row r="15" spans="1:18" ht="13.5" customHeight="1">
      <c r="A15" s="6">
        <v>8</v>
      </c>
      <c r="B15" s="5" t="s">
        <v>50</v>
      </c>
      <c r="C15" s="6">
        <v>1</v>
      </c>
      <c r="H15">
        <f aca="true" t="shared" si="8" ref="H15:H27">IF(C15="","",IF(J15="",0,VLOOKUP(K15,P$15:R$27,3)))</f>
        <v>0</v>
      </c>
      <c r="I15" t="str">
        <f>VLOOKUP(A15,Input!A$3:D$15,4)</f>
        <v>I-Teams</v>
      </c>
      <c r="J15">
        <f t="shared" si="4"/>
      </c>
      <c r="K15" s="7" t="e">
        <f aca="true" t="shared" si="9" ref="K15:K27">RANK(J15,J$15:J$27,1)</f>
        <v>#VALUE!</v>
      </c>
      <c r="L15" s="7">
        <f>IF(J15="",COUNT('[2]Input'!A:A)+1,K15)</f>
        <v>14</v>
      </c>
      <c r="N15" s="7">
        <v>1</v>
      </c>
      <c r="P15" s="7">
        <f aca="true" t="shared" si="10" ref="P15:P27">SMALL(L$15:L$27,N15)</f>
        <v>14</v>
      </c>
      <c r="R15" s="7">
        <f t="shared" si="3"/>
      </c>
    </row>
    <row r="16" spans="1:18" ht="13.5" customHeight="1">
      <c r="A16" s="6">
        <v>4</v>
      </c>
      <c r="B16" s="5" t="s">
        <v>62</v>
      </c>
      <c r="C16" s="6">
        <v>2</v>
      </c>
      <c r="H16">
        <f t="shared" si="8"/>
        <v>0</v>
      </c>
      <c r="I16" t="str">
        <f>VLOOKUP(A16,Input!A$3:D$15,4)</f>
        <v>Teams</v>
      </c>
      <c r="J16">
        <f t="shared" si="4"/>
      </c>
      <c r="K16" s="7" t="e">
        <f t="shared" si="9"/>
        <v>#VALUE!</v>
      </c>
      <c r="L16" s="7">
        <f>IF(J16="",COUNT('[2]Input'!A:A)+1,K16)</f>
        <v>14</v>
      </c>
      <c r="N16" s="7">
        <v>2</v>
      </c>
      <c r="P16" s="7">
        <f t="shared" si="10"/>
        <v>14</v>
      </c>
      <c r="R16" s="7">
        <f t="shared" si="3"/>
      </c>
    </row>
    <row r="17" spans="1:18" ht="13.5" customHeight="1">
      <c r="A17" s="6">
        <v>2</v>
      </c>
      <c r="B17" s="5" t="s">
        <v>59</v>
      </c>
      <c r="C17" s="6">
        <v>3</v>
      </c>
      <c r="H17">
        <f t="shared" si="8"/>
        <v>0</v>
      </c>
      <c r="I17" t="str">
        <f>VLOOKUP(A17,Input!A$3:D$15,4)</f>
        <v>Teams</v>
      </c>
      <c r="J17">
        <f t="shared" si="4"/>
      </c>
      <c r="K17" s="7" t="e">
        <f t="shared" si="9"/>
        <v>#VALUE!</v>
      </c>
      <c r="L17" s="7">
        <f>IF(J17="",COUNT('[2]Input'!A:A)+1,K17)</f>
        <v>14</v>
      </c>
      <c r="N17" s="7">
        <v>3</v>
      </c>
      <c r="P17" s="7">
        <f t="shared" si="10"/>
        <v>14</v>
      </c>
      <c r="R17" s="7">
        <f t="shared" si="3"/>
      </c>
    </row>
    <row r="18" spans="1:18" ht="13.5" customHeight="1">
      <c r="A18" s="6">
        <v>6</v>
      </c>
      <c r="B18" s="5" t="s">
        <v>65</v>
      </c>
      <c r="C18" s="6">
        <v>4</v>
      </c>
      <c r="H18">
        <f t="shared" si="8"/>
        <v>0</v>
      </c>
      <c r="I18" t="str">
        <f>VLOOKUP(A18,Input!A$3:D$15,4)</f>
        <v>Teams</v>
      </c>
      <c r="J18">
        <f t="shared" si="4"/>
      </c>
      <c r="K18" s="7" t="e">
        <f t="shared" si="9"/>
        <v>#VALUE!</v>
      </c>
      <c r="L18" s="7">
        <f>IF(J18="",COUNT('[2]Input'!A:A)+1,K18)</f>
        <v>14</v>
      </c>
      <c r="N18" s="7">
        <v>4</v>
      </c>
      <c r="P18" s="7">
        <f t="shared" si="10"/>
        <v>14</v>
      </c>
      <c r="R18" s="7">
        <f t="shared" si="3"/>
      </c>
    </row>
    <row r="19" spans="1:18" ht="13.5" customHeight="1">
      <c r="A19" s="6">
        <v>10</v>
      </c>
      <c r="B19" s="5" t="s">
        <v>72</v>
      </c>
      <c r="C19" s="6">
        <v>5</v>
      </c>
      <c r="H19">
        <f t="shared" si="8"/>
        <v>0</v>
      </c>
      <c r="I19" t="str">
        <f>VLOOKUP(A19,Input!A$3:D$15,4)</f>
        <v>Teams</v>
      </c>
      <c r="J19">
        <f t="shared" si="4"/>
      </c>
      <c r="K19" s="7" t="e">
        <f t="shared" si="9"/>
        <v>#VALUE!</v>
      </c>
      <c r="L19" s="7">
        <f>IF(J19="",COUNT('[2]Input'!A:A)+1,K19)</f>
        <v>14</v>
      </c>
      <c r="N19" s="7">
        <v>5</v>
      </c>
      <c r="P19" s="7">
        <f t="shared" si="10"/>
        <v>14</v>
      </c>
      <c r="R19" s="7">
        <f t="shared" si="3"/>
      </c>
    </row>
    <row r="20" spans="1:18" ht="13.5" customHeight="1">
      <c r="A20" s="6">
        <v>7</v>
      </c>
      <c r="B20" s="5" t="s">
        <v>67</v>
      </c>
      <c r="C20" s="6">
        <v>6</v>
      </c>
      <c r="H20">
        <f t="shared" si="8"/>
        <v>0</v>
      </c>
      <c r="I20" t="str">
        <f>VLOOKUP(A20,Input!A$3:D$15,4)</f>
        <v>Teams</v>
      </c>
      <c r="J20">
        <f t="shared" si="4"/>
      </c>
      <c r="K20" s="7" t="e">
        <f t="shared" si="9"/>
        <v>#VALUE!</v>
      </c>
      <c r="L20" s="7">
        <f>IF(J20="",COUNT('[2]Input'!A:A)+1,K20)</f>
        <v>14</v>
      </c>
      <c r="N20" s="7">
        <v>6</v>
      </c>
      <c r="P20" s="7">
        <f t="shared" si="10"/>
        <v>14</v>
      </c>
      <c r="R20" s="7">
        <f t="shared" si="3"/>
      </c>
    </row>
    <row r="21" spans="1:18" ht="13.5" customHeight="1">
      <c r="A21" s="6">
        <v>9</v>
      </c>
      <c r="B21" s="5" t="s">
        <v>71</v>
      </c>
      <c r="C21" s="6">
        <v>7</v>
      </c>
      <c r="H21">
        <f t="shared" si="8"/>
        <v>0</v>
      </c>
      <c r="I21" t="str">
        <f>VLOOKUP(A21,Input!A$3:D$15,4)</f>
        <v>I-Teams</v>
      </c>
      <c r="J21">
        <f t="shared" si="4"/>
      </c>
      <c r="K21" s="7" t="e">
        <f t="shared" si="9"/>
        <v>#VALUE!</v>
      </c>
      <c r="L21" s="7">
        <f>IF(J21="",COUNT('[2]Input'!A:A)+1,K21)</f>
        <v>14</v>
      </c>
      <c r="N21" s="7">
        <v>7</v>
      </c>
      <c r="P21" s="7">
        <f t="shared" si="10"/>
        <v>14</v>
      </c>
      <c r="R21" s="7">
        <f t="shared" si="3"/>
      </c>
    </row>
    <row r="22" spans="1:18" ht="13.5" customHeight="1">
      <c r="A22" s="6">
        <v>12</v>
      </c>
      <c r="B22" s="5" t="s">
        <v>74</v>
      </c>
      <c r="C22" s="6">
        <v>8</v>
      </c>
      <c r="G22" s="7"/>
      <c r="H22">
        <f t="shared" si="8"/>
        <v>0</v>
      </c>
      <c r="I22" t="str">
        <f>VLOOKUP(A22,Input!A$3:D$15,4)</f>
        <v>Teams</v>
      </c>
      <c r="J22">
        <f t="shared" si="4"/>
      </c>
      <c r="K22" s="9" t="e">
        <f t="shared" si="9"/>
        <v>#VALUE!</v>
      </c>
      <c r="L22" s="7">
        <f>IF(J22="",COUNT('[2]Input'!A:A)+1,K22)</f>
        <v>14</v>
      </c>
      <c r="N22" s="7">
        <v>8</v>
      </c>
      <c r="P22" s="7">
        <f t="shared" si="10"/>
        <v>14</v>
      </c>
      <c r="R22" s="7">
        <f t="shared" si="3"/>
      </c>
    </row>
    <row r="23" spans="1:18" ht="13.5" customHeight="1">
      <c r="A23" s="6">
        <v>1</v>
      </c>
      <c r="B23" s="5" t="s">
        <v>56</v>
      </c>
      <c r="C23" s="6">
        <v>9</v>
      </c>
      <c r="G23" s="9"/>
      <c r="H23">
        <f t="shared" si="8"/>
        <v>0</v>
      </c>
      <c r="I23" t="str">
        <f>VLOOKUP(A23,Input!A$3:D$15,4)</f>
        <v>Teams</v>
      </c>
      <c r="J23">
        <f t="shared" si="4"/>
      </c>
      <c r="K23" s="9" t="e">
        <f t="shared" si="9"/>
        <v>#VALUE!</v>
      </c>
      <c r="L23" s="7">
        <f>IF(J23="",COUNT('[2]Input'!A:A)+1,K23)</f>
        <v>14</v>
      </c>
      <c r="N23" s="7">
        <v>9</v>
      </c>
      <c r="P23" s="7">
        <f t="shared" si="10"/>
        <v>14</v>
      </c>
      <c r="R23" s="7">
        <f t="shared" si="3"/>
      </c>
    </row>
    <row r="24" spans="1:18" ht="13.5" customHeight="1">
      <c r="A24" s="6">
        <v>11</v>
      </c>
      <c r="B24" s="5" t="s">
        <v>73</v>
      </c>
      <c r="C24" s="6">
        <v>10</v>
      </c>
      <c r="G24" s="9"/>
      <c r="H24">
        <f t="shared" si="8"/>
        <v>0</v>
      </c>
      <c r="I24" t="str">
        <f>VLOOKUP(A24,Input!A$3:D$15,4)</f>
        <v>Teams</v>
      </c>
      <c r="J24">
        <f t="shared" si="4"/>
      </c>
      <c r="K24" s="9" t="e">
        <f t="shared" si="9"/>
        <v>#VALUE!</v>
      </c>
      <c r="L24" s="7">
        <f>IF(J24="",COUNT('[2]Input'!A:A)+1,K24)</f>
        <v>14</v>
      </c>
      <c r="N24" s="7">
        <v>10</v>
      </c>
      <c r="P24" s="7">
        <f t="shared" si="10"/>
        <v>14</v>
      </c>
      <c r="R24" s="7">
        <f t="shared" si="3"/>
      </c>
    </row>
    <row r="25" spans="1:18" ht="13.5" customHeight="1">
      <c r="A25" s="6">
        <v>5</v>
      </c>
      <c r="B25" s="5" t="s">
        <v>64</v>
      </c>
      <c r="C25" s="6">
        <v>11</v>
      </c>
      <c r="G25" s="9"/>
      <c r="H25">
        <f t="shared" si="8"/>
        <v>0</v>
      </c>
      <c r="I25" t="str">
        <f>VLOOKUP(A25,Input!A$3:D$15,4)</f>
        <v>Teams</v>
      </c>
      <c r="J25">
        <f t="shared" si="4"/>
      </c>
      <c r="K25" s="9" t="e">
        <f t="shared" si="9"/>
        <v>#VALUE!</v>
      </c>
      <c r="L25" s="7">
        <f>IF(J25="",COUNT('[2]Input'!A:A)+1,K25)</f>
        <v>14</v>
      </c>
      <c r="N25" s="7">
        <v>11</v>
      </c>
      <c r="P25" s="7">
        <f t="shared" si="10"/>
        <v>14</v>
      </c>
      <c r="R25" s="7">
        <f t="shared" si="3"/>
      </c>
    </row>
    <row r="26" spans="1:18" ht="13.5" customHeight="1">
      <c r="A26" s="6">
        <v>3</v>
      </c>
      <c r="B26" s="5" t="s">
        <v>61</v>
      </c>
      <c r="C26" s="6">
        <v>12</v>
      </c>
      <c r="G26" s="9"/>
      <c r="H26">
        <f t="shared" si="8"/>
        <v>0</v>
      </c>
      <c r="I26" t="str">
        <f>VLOOKUP(A26,Input!A$3:D$15,4)</f>
        <v>Teams</v>
      </c>
      <c r="J26">
        <f t="shared" si="4"/>
      </c>
      <c r="K26" s="9" t="e">
        <f t="shared" si="9"/>
        <v>#VALUE!</v>
      </c>
      <c r="L26" s="7">
        <f>IF(J26="",COUNT('[2]Input'!A:A)+1,K26)</f>
        <v>14</v>
      </c>
      <c r="N26" s="7">
        <v>12</v>
      </c>
      <c r="P26" s="7">
        <f t="shared" si="10"/>
        <v>14</v>
      </c>
      <c r="R26" s="7">
        <f t="shared" si="3"/>
      </c>
    </row>
    <row r="27" spans="1:18" ht="13.5" customHeight="1">
      <c r="A27" s="6">
        <v>13</v>
      </c>
      <c r="B27" s="5" t="s">
        <v>75</v>
      </c>
      <c r="C27" s="6">
        <v>13</v>
      </c>
      <c r="H27">
        <f t="shared" si="8"/>
        <v>0</v>
      </c>
      <c r="I27" t="str">
        <f>VLOOKUP(A27,Input!A$3:D$15,4)</f>
        <v>Teams</v>
      </c>
      <c r="J27">
        <f t="shared" si="4"/>
      </c>
      <c r="K27" s="9" t="e">
        <f t="shared" si="9"/>
        <v>#VALUE!</v>
      </c>
      <c r="L27" s="7">
        <f>IF(J27="",COUNT('[2]Input'!A:A)+1,K27)</f>
        <v>14</v>
      </c>
      <c r="N27" s="7">
        <v>13</v>
      </c>
      <c r="P27" s="7">
        <f t="shared" si="10"/>
        <v>14</v>
      </c>
      <c r="R27" s="7">
        <f t="shared" si="3"/>
      </c>
    </row>
    <row r="28" spans="1:18" ht="13.5" customHeight="1">
      <c r="A28" s="6"/>
      <c r="B28" s="5"/>
      <c r="C28" s="6"/>
      <c r="H28">
        <f aca="true" t="shared" si="11" ref="H28:H40">IF(C28="","",IF(J28="",0,VLOOKUP(K28,P$28:R$40,3)))</f>
      </c>
      <c r="I28" t="e">
        <f>VLOOKUP(A28,Input!A$3:D$15,4)</f>
        <v>#N/A</v>
      </c>
      <c r="J28" t="e">
        <f t="shared" si="4"/>
        <v>#N/A</v>
      </c>
      <c r="K28" s="9" t="e">
        <f aca="true" t="shared" si="12" ref="K28:K40">RANK(J28,J$28:J$40,1)</f>
        <v>#N/A</v>
      </c>
      <c r="L28" s="7" t="e">
        <f>IF(J28="",COUNT('[2]Input'!A:A)+1,K28)</f>
        <v>#N/A</v>
      </c>
      <c r="N28" s="7">
        <v>1</v>
      </c>
      <c r="P28" s="7" t="e">
        <f aca="true" t="shared" si="13" ref="P28:P40">SMALL(L$28:L$40,N28)</f>
        <v>#N/A</v>
      </c>
      <c r="R28" s="7" t="e">
        <f t="shared" si="3"/>
        <v>#N/A</v>
      </c>
    </row>
    <row r="29" spans="1:18" ht="13.5" customHeight="1">
      <c r="A29" s="6"/>
      <c r="B29" s="5"/>
      <c r="C29" s="6"/>
      <c r="H29">
        <f t="shared" si="11"/>
      </c>
      <c r="I29" t="e">
        <f>VLOOKUP(A29,Input!A$3:D$15,4)</f>
        <v>#N/A</v>
      </c>
      <c r="J29" t="e">
        <f t="shared" si="4"/>
        <v>#N/A</v>
      </c>
      <c r="K29" s="9" t="e">
        <f t="shared" si="12"/>
        <v>#N/A</v>
      </c>
      <c r="L29" s="7" t="e">
        <f>IF(J29="",COUNT('[2]Input'!A:A)+1,K29)</f>
        <v>#N/A</v>
      </c>
      <c r="N29" s="7">
        <v>2</v>
      </c>
      <c r="P29" s="7" t="e">
        <f t="shared" si="13"/>
        <v>#N/A</v>
      </c>
      <c r="R29" s="7" t="e">
        <f t="shared" si="3"/>
        <v>#N/A</v>
      </c>
    </row>
    <row r="30" spans="1:18" ht="13.5" customHeight="1">
      <c r="A30" s="6"/>
      <c r="B30" s="5"/>
      <c r="C30" s="6"/>
      <c r="H30">
        <f t="shared" si="11"/>
      </c>
      <c r="I30" t="e">
        <f>VLOOKUP(A30,Input!A$3:D$15,4)</f>
        <v>#N/A</v>
      </c>
      <c r="J30" t="e">
        <f t="shared" si="4"/>
        <v>#N/A</v>
      </c>
      <c r="K30" s="9" t="e">
        <f t="shared" si="12"/>
        <v>#N/A</v>
      </c>
      <c r="L30" s="7" t="e">
        <f>IF(J30="",COUNT('[2]Input'!A:A)+1,K30)</f>
        <v>#N/A</v>
      </c>
      <c r="N30" s="7">
        <v>3</v>
      </c>
      <c r="P30" s="7" t="e">
        <f t="shared" si="13"/>
        <v>#N/A</v>
      </c>
      <c r="R30" s="7" t="e">
        <f t="shared" si="3"/>
        <v>#N/A</v>
      </c>
    </row>
    <row r="31" spans="1:18" ht="13.5" customHeight="1">
      <c r="A31" s="6"/>
      <c r="B31" s="5"/>
      <c r="C31" s="6"/>
      <c r="H31">
        <f t="shared" si="11"/>
      </c>
      <c r="I31" t="e">
        <f>VLOOKUP(A31,Input!A$3:D$15,4)</f>
        <v>#N/A</v>
      </c>
      <c r="J31" t="e">
        <f t="shared" si="4"/>
        <v>#N/A</v>
      </c>
      <c r="K31" s="9" t="e">
        <f t="shared" si="12"/>
        <v>#N/A</v>
      </c>
      <c r="L31" s="7" t="e">
        <f>IF(J31="",COUNT('[2]Input'!A:A)+1,K31)</f>
        <v>#N/A</v>
      </c>
      <c r="N31" s="7">
        <v>4</v>
      </c>
      <c r="P31" s="7" t="e">
        <f t="shared" si="13"/>
        <v>#N/A</v>
      </c>
      <c r="R31" s="7" t="e">
        <f t="shared" si="3"/>
        <v>#N/A</v>
      </c>
    </row>
    <row r="32" spans="1:18" ht="13.5" customHeight="1">
      <c r="A32" s="6"/>
      <c r="B32" s="5"/>
      <c r="C32" s="6"/>
      <c r="H32">
        <f t="shared" si="11"/>
      </c>
      <c r="I32" t="e">
        <f>VLOOKUP(A32,Input!A$3:D$15,4)</f>
        <v>#N/A</v>
      </c>
      <c r="J32" t="e">
        <f t="shared" si="4"/>
        <v>#N/A</v>
      </c>
      <c r="K32" s="9" t="e">
        <f t="shared" si="12"/>
        <v>#N/A</v>
      </c>
      <c r="L32" s="7" t="e">
        <f>IF(J32="",COUNT('[2]Input'!A:A)+1,K32)</f>
        <v>#N/A</v>
      </c>
      <c r="N32" s="7">
        <v>5</v>
      </c>
      <c r="P32" s="7" t="e">
        <f t="shared" si="13"/>
        <v>#N/A</v>
      </c>
      <c r="R32" s="7" t="e">
        <f t="shared" si="3"/>
        <v>#N/A</v>
      </c>
    </row>
    <row r="33" spans="1:18" ht="13.5" customHeight="1">
      <c r="A33" s="6"/>
      <c r="B33" s="5"/>
      <c r="C33" s="6"/>
      <c r="H33">
        <f t="shared" si="11"/>
      </c>
      <c r="I33" t="e">
        <f>VLOOKUP(A33,Input!A$3:D$15,4)</f>
        <v>#N/A</v>
      </c>
      <c r="J33" t="e">
        <f t="shared" si="4"/>
        <v>#N/A</v>
      </c>
      <c r="K33" s="8" t="e">
        <f t="shared" si="12"/>
        <v>#N/A</v>
      </c>
      <c r="L33" s="8" t="e">
        <f>IF(J33="",COUNT('[2]Input'!A:A)+1,K33)</f>
        <v>#N/A</v>
      </c>
      <c r="N33" s="7">
        <v>6</v>
      </c>
      <c r="P33" s="7" t="e">
        <f t="shared" si="13"/>
        <v>#N/A</v>
      </c>
      <c r="R33" s="7" t="e">
        <f t="shared" si="3"/>
        <v>#N/A</v>
      </c>
    </row>
    <row r="34" spans="1:18" ht="13.5" customHeight="1">
      <c r="A34" s="6"/>
      <c r="B34" s="5"/>
      <c r="C34" s="6"/>
      <c r="H34">
        <f t="shared" si="11"/>
      </c>
      <c r="I34" t="e">
        <f>VLOOKUP(A34,Input!A$3:D$15,4)</f>
        <v>#N/A</v>
      </c>
      <c r="J34" t="e">
        <f t="shared" si="4"/>
        <v>#N/A</v>
      </c>
      <c r="K34" s="8" t="e">
        <f t="shared" si="12"/>
        <v>#N/A</v>
      </c>
      <c r="L34" s="8" t="e">
        <f>IF(J34="",COUNT('[2]Input'!A:A)+1,K34)</f>
        <v>#N/A</v>
      </c>
      <c r="N34" s="7">
        <v>7</v>
      </c>
      <c r="P34" s="7" t="e">
        <f t="shared" si="13"/>
        <v>#N/A</v>
      </c>
      <c r="R34" s="7" t="e">
        <f t="shared" si="3"/>
        <v>#N/A</v>
      </c>
    </row>
    <row r="35" spans="1:18" ht="13.5" customHeight="1">
      <c r="A35" s="6"/>
      <c r="B35" s="5"/>
      <c r="C35" s="6"/>
      <c r="H35">
        <f t="shared" si="11"/>
      </c>
      <c r="I35" t="e">
        <f>VLOOKUP(A35,Input!A$3:D$15,4)</f>
        <v>#N/A</v>
      </c>
      <c r="J35" t="e">
        <f t="shared" si="4"/>
        <v>#N/A</v>
      </c>
      <c r="K35" s="7" t="e">
        <f t="shared" si="12"/>
        <v>#N/A</v>
      </c>
      <c r="L35" s="7" t="e">
        <f>IF(J35="",COUNT('[2]Input'!A:A)+1,K35)</f>
        <v>#N/A</v>
      </c>
      <c r="N35" s="7">
        <v>8</v>
      </c>
      <c r="P35" s="7" t="e">
        <f t="shared" si="13"/>
        <v>#N/A</v>
      </c>
      <c r="R35" s="7" t="e">
        <f t="shared" si="3"/>
        <v>#N/A</v>
      </c>
    </row>
    <row r="36" spans="1:18" ht="13.5" customHeight="1">
      <c r="A36" s="6"/>
      <c r="B36" s="5"/>
      <c r="C36" s="6"/>
      <c r="H36">
        <f t="shared" si="11"/>
      </c>
      <c r="I36" t="e">
        <f>VLOOKUP(A36,Input!A$3:D$15,4)</f>
        <v>#N/A</v>
      </c>
      <c r="J36" t="e">
        <f t="shared" si="4"/>
        <v>#N/A</v>
      </c>
      <c r="K36" s="7" t="e">
        <f t="shared" si="12"/>
        <v>#N/A</v>
      </c>
      <c r="L36" s="7" t="e">
        <f>IF(J36="",COUNT('[2]Input'!A:A)+1,K36)</f>
        <v>#N/A</v>
      </c>
      <c r="N36" s="7">
        <v>9</v>
      </c>
      <c r="P36" s="7" t="e">
        <f t="shared" si="13"/>
        <v>#N/A</v>
      </c>
      <c r="R36" s="7" t="e">
        <f t="shared" si="3"/>
        <v>#N/A</v>
      </c>
    </row>
    <row r="37" spans="1:18" ht="13.5" customHeight="1">
      <c r="A37" s="6"/>
      <c r="B37" s="5"/>
      <c r="C37" s="6"/>
      <c r="H37">
        <f t="shared" si="11"/>
      </c>
      <c r="I37" t="e">
        <f>VLOOKUP(A37,Input!A$3:D$15,4)</f>
        <v>#N/A</v>
      </c>
      <c r="J37" t="e">
        <f t="shared" si="4"/>
        <v>#N/A</v>
      </c>
      <c r="K37" s="7" t="e">
        <f t="shared" si="12"/>
        <v>#N/A</v>
      </c>
      <c r="L37" s="7" t="e">
        <f>IF(J37="",COUNT('[2]Input'!A:A)+1,K37)</f>
        <v>#N/A</v>
      </c>
      <c r="N37" s="7">
        <v>10</v>
      </c>
      <c r="P37" s="7" t="e">
        <f t="shared" si="13"/>
        <v>#N/A</v>
      </c>
      <c r="R37" s="7" t="e">
        <f t="shared" si="3"/>
        <v>#N/A</v>
      </c>
    </row>
    <row r="38" spans="1:18" ht="13.5" customHeight="1">
      <c r="A38" s="6"/>
      <c r="B38" s="5"/>
      <c r="C38" s="6"/>
      <c r="H38">
        <f t="shared" si="11"/>
      </c>
      <c r="I38" t="e">
        <f>VLOOKUP(A38,Input!A$3:D$15,4)</f>
        <v>#N/A</v>
      </c>
      <c r="J38" t="e">
        <f t="shared" si="4"/>
        <v>#N/A</v>
      </c>
      <c r="K38" s="7" t="e">
        <f t="shared" si="12"/>
        <v>#N/A</v>
      </c>
      <c r="L38" s="7" t="e">
        <f>IF(J38="",COUNT('[2]Input'!A:A)+1,K38)</f>
        <v>#N/A</v>
      </c>
      <c r="N38" s="7">
        <v>11</v>
      </c>
      <c r="P38" s="7" t="e">
        <f t="shared" si="13"/>
        <v>#N/A</v>
      </c>
      <c r="R38" s="7" t="e">
        <f t="shared" si="3"/>
        <v>#N/A</v>
      </c>
    </row>
    <row r="39" spans="1:18" ht="13.5" customHeight="1">
      <c r="A39" s="6"/>
      <c r="B39" s="5"/>
      <c r="C39" s="6"/>
      <c r="H39">
        <f t="shared" si="11"/>
      </c>
      <c r="I39" t="e">
        <f>VLOOKUP(A39,Input!A$3:D$15,4)</f>
        <v>#N/A</v>
      </c>
      <c r="J39" t="e">
        <f t="shared" si="4"/>
        <v>#N/A</v>
      </c>
      <c r="K39" s="7" t="e">
        <f t="shared" si="12"/>
        <v>#N/A</v>
      </c>
      <c r="L39" s="7" t="e">
        <f>IF(J39="",COUNT('[2]Input'!A:A)+1,K39)</f>
        <v>#N/A</v>
      </c>
      <c r="N39" s="7">
        <v>12</v>
      </c>
      <c r="P39" s="7" t="e">
        <f t="shared" si="13"/>
        <v>#N/A</v>
      </c>
      <c r="R39" s="7" t="e">
        <f t="shared" si="3"/>
        <v>#N/A</v>
      </c>
    </row>
    <row r="40" spans="1:18" ht="13.5" customHeight="1">
      <c r="A40" s="6"/>
      <c r="B40" s="5"/>
      <c r="C40" s="6"/>
      <c r="H40">
        <f t="shared" si="11"/>
      </c>
      <c r="I40" t="e">
        <f>VLOOKUP(A40,Input!A$3:D$15,4)</f>
        <v>#N/A</v>
      </c>
      <c r="J40" t="e">
        <f t="shared" si="4"/>
        <v>#N/A</v>
      </c>
      <c r="K40" s="7" t="e">
        <f t="shared" si="12"/>
        <v>#N/A</v>
      </c>
      <c r="L40" s="7" t="e">
        <f>IF(J40="",COUNT('[2]Input'!A:A)+1,K40)</f>
        <v>#N/A</v>
      </c>
      <c r="N40" s="7">
        <v>13</v>
      </c>
      <c r="P40" s="7" t="e">
        <f t="shared" si="13"/>
        <v>#N/A</v>
      </c>
      <c r="R40" s="7" t="e">
        <f>IF(N40+1&gt;P40,ABS(IF(N41="",P40+(N40-P40)/2,IF(L41&gt;P40,P40+(L41-1-P40)/2,N41))-$N$1),"")</f>
        <v>#N/A</v>
      </c>
    </row>
    <row r="41" spans="1:3" ht="13.5" customHeight="1">
      <c r="A41" s="6"/>
      <c r="B41" s="5"/>
      <c r="C41" s="6"/>
    </row>
    <row r="42" spans="1:3" ht="13.5" customHeight="1">
      <c r="A42" s="6"/>
      <c r="B42" s="5"/>
      <c r="C42" s="6"/>
    </row>
    <row r="43" spans="1:3" ht="13.5" customHeight="1">
      <c r="A43" s="6"/>
      <c r="B43" s="5"/>
      <c r="C43" s="6"/>
    </row>
    <row r="44" spans="1:3" ht="13.5" customHeight="1">
      <c r="A44" s="6"/>
      <c r="B44" s="5"/>
      <c r="C44" s="6"/>
    </row>
    <row r="45" spans="1:3" ht="13.5" customHeight="1">
      <c r="A45" s="6"/>
      <c r="B45" s="5"/>
      <c r="C45" s="6"/>
    </row>
    <row r="46" spans="1:3" ht="13.5" customHeight="1">
      <c r="A46" s="6"/>
      <c r="B46" s="5"/>
      <c r="C46" s="6"/>
    </row>
    <row r="47" spans="1:3" ht="13.5" customHeight="1">
      <c r="A47" s="6"/>
      <c r="B47" s="5"/>
      <c r="C47" s="6"/>
    </row>
    <row r="48" spans="1:3" ht="13.5" customHeight="1">
      <c r="A48" s="6"/>
      <c r="B48" s="5"/>
      <c r="C48" s="6"/>
    </row>
    <row r="49" spans="1:3" ht="13.5" customHeight="1">
      <c r="A49" s="6"/>
      <c r="B49" s="5"/>
      <c r="C49" s="6"/>
    </row>
    <row r="50" spans="1:3" ht="13.5" customHeight="1">
      <c r="A50" s="6"/>
      <c r="B50" s="5"/>
      <c r="C50" s="6"/>
    </row>
    <row r="51" spans="1:3" ht="13.5" customHeight="1">
      <c r="A51" s="6"/>
      <c r="B51" s="5"/>
      <c r="C51" s="6"/>
    </row>
    <row r="52" spans="1:3" ht="13.5" customHeight="1">
      <c r="A52" s="6"/>
      <c r="B52" s="5"/>
      <c r="C52" s="6"/>
    </row>
    <row r="53" spans="1:3" ht="13.5" customHeight="1">
      <c r="A53" s="6"/>
      <c r="B53" s="5"/>
      <c r="C53" s="6"/>
    </row>
    <row r="54" spans="1:3" ht="13.5" customHeight="1">
      <c r="A54" s="6"/>
      <c r="B54" s="5"/>
      <c r="C54" s="6"/>
    </row>
    <row r="55" spans="1:3" ht="13.5" customHeight="1">
      <c r="A55" s="6"/>
      <c r="B55" s="5"/>
      <c r="C55" s="6"/>
    </row>
    <row r="56" spans="1:3" ht="13.5" customHeight="1">
      <c r="A56" s="6"/>
      <c r="B56" s="5"/>
      <c r="C56" s="6"/>
    </row>
    <row r="57" spans="1:3" ht="13.5" customHeight="1">
      <c r="A57" s="6"/>
      <c r="B57" s="5"/>
      <c r="C57" s="6"/>
    </row>
    <row r="58" spans="1:3" ht="13.5" customHeight="1">
      <c r="A58" s="6"/>
      <c r="B58" s="5"/>
      <c r="C58" s="6"/>
    </row>
    <row r="59" spans="1:3" ht="13.5" customHeight="1">
      <c r="A59" s="6"/>
      <c r="B59" s="5"/>
      <c r="C59" s="6"/>
    </row>
    <row r="60" spans="1:3" ht="13.5" customHeight="1">
      <c r="A60" s="6"/>
      <c r="B60" s="5"/>
      <c r="C60" s="6"/>
    </row>
    <row r="61" spans="1:3" ht="13.5" customHeight="1">
      <c r="A61" s="6"/>
      <c r="B61" s="5"/>
      <c r="C61" s="6"/>
    </row>
    <row r="62" spans="1:3" ht="13.5" customHeight="1">
      <c r="A62" s="6"/>
      <c r="B62" s="5"/>
      <c r="C62" s="6"/>
    </row>
    <row r="63" spans="1:3" ht="13.5" customHeight="1">
      <c r="A63" s="6"/>
      <c r="B63" s="5"/>
      <c r="C63" s="6"/>
    </row>
    <row r="64" spans="1:3" ht="13.5" customHeight="1">
      <c r="A64" s="6"/>
      <c r="B64" s="5"/>
      <c r="C64" s="6"/>
    </row>
    <row r="65" spans="1:3" ht="13.5" customHeight="1">
      <c r="A65" s="6"/>
      <c r="B65" s="5"/>
      <c r="C65" s="6"/>
    </row>
    <row r="66" spans="1:3" ht="13.5" customHeight="1">
      <c r="A66" s="6"/>
      <c r="B66" s="5"/>
      <c r="C66" s="6"/>
    </row>
    <row r="67" spans="1:3" ht="13.5" customHeight="1">
      <c r="A67" s="6"/>
      <c r="B67" s="5"/>
      <c r="C67" s="6"/>
    </row>
    <row r="68" spans="1:3" ht="13.5" customHeight="1">
      <c r="A68" s="1"/>
      <c r="B68" s="10"/>
      <c r="C68" s="6"/>
    </row>
    <row r="69" spans="1:3" ht="13.5" customHeight="1">
      <c r="A69" s="1"/>
      <c r="B69" s="10"/>
      <c r="C69" s="6"/>
    </row>
    <row r="70" spans="1:3" ht="13.5" customHeight="1">
      <c r="A70" s="1"/>
      <c r="B70" s="10"/>
      <c r="C70" s="6"/>
    </row>
    <row r="71" spans="1:3" ht="13.5" customHeight="1">
      <c r="A71" s="1"/>
      <c r="B71" s="10"/>
      <c r="C71" s="6"/>
    </row>
    <row r="72" spans="1:3" ht="13.5" customHeight="1">
      <c r="A72" s="1"/>
      <c r="B72" s="10"/>
      <c r="C72" s="6"/>
    </row>
    <row r="73" spans="1:3" ht="13.5" customHeight="1">
      <c r="A73" s="1"/>
      <c r="B73" s="10"/>
      <c r="C73" s="6"/>
    </row>
    <row r="74" spans="1:3" ht="13.5" customHeight="1">
      <c r="A74" s="1"/>
      <c r="B74" s="10"/>
      <c r="C74" s="6"/>
    </row>
    <row r="75" spans="1:3" ht="13.5" customHeight="1">
      <c r="A75" s="1"/>
      <c r="B75" s="10"/>
      <c r="C75" s="6"/>
    </row>
    <row r="76" spans="1:3" ht="13.5" customHeight="1">
      <c r="A76" s="1"/>
      <c r="B76" s="10"/>
      <c r="C76" s="6"/>
    </row>
    <row r="77" spans="1:3" ht="13.5" customHeight="1">
      <c r="A77" s="1"/>
      <c r="B77" s="10"/>
      <c r="C77" s="6"/>
    </row>
    <row r="78" spans="1:3" ht="13.5" customHeight="1">
      <c r="A78" s="1"/>
      <c r="B78" s="10"/>
      <c r="C78" s="6"/>
    </row>
    <row r="79" spans="1:3" ht="13.5" customHeight="1">
      <c r="A79" s="1"/>
      <c r="B79" s="10"/>
      <c r="C79" s="6"/>
    </row>
    <row r="80" spans="1:3" ht="13.5" customHeight="1">
      <c r="A80" s="1"/>
      <c r="B80" s="10"/>
      <c r="C80" s="6"/>
    </row>
    <row r="81" spans="1:3" ht="13.5" customHeight="1">
      <c r="A81" s="1"/>
      <c r="B81" s="10"/>
      <c r="C81" s="6"/>
    </row>
    <row r="82" spans="1:3" ht="13.5" customHeight="1">
      <c r="A82" s="1"/>
      <c r="B82" s="10"/>
      <c r="C82" s="6"/>
    </row>
    <row r="83" spans="1:3" ht="13.5" customHeight="1">
      <c r="A83" s="1"/>
      <c r="B83" s="10"/>
      <c r="C83" s="6"/>
    </row>
    <row r="84" spans="1:3" ht="13.5" customHeight="1">
      <c r="A84" s="1"/>
      <c r="B84" s="10"/>
      <c r="C84" s="6"/>
    </row>
    <row r="85" spans="1:3" ht="13.5" customHeight="1">
      <c r="A85" s="1"/>
      <c r="B85" s="10"/>
      <c r="C85" s="6"/>
    </row>
    <row r="86" spans="1:3" ht="13.5" customHeight="1">
      <c r="A86" s="1"/>
      <c r="B86" s="10"/>
      <c r="C86" s="6"/>
    </row>
    <row r="87" spans="1:3" ht="13.5" customHeight="1">
      <c r="A87" s="1"/>
      <c r="B87" s="10"/>
      <c r="C87" s="6"/>
    </row>
    <row r="88" spans="1:3" ht="13.5" customHeight="1">
      <c r="A88" s="1"/>
      <c r="B88" s="10"/>
      <c r="C88" s="6"/>
    </row>
    <row r="89" spans="1:3" ht="13.5" customHeight="1">
      <c r="A89" s="1"/>
      <c r="B89" s="10"/>
      <c r="C89" s="6"/>
    </row>
    <row r="90" spans="1:3" ht="13.5" customHeight="1">
      <c r="A90" s="1"/>
      <c r="B90" s="10"/>
      <c r="C90" s="6"/>
    </row>
    <row r="91" spans="1:3" ht="13.5" customHeight="1">
      <c r="A91" s="1"/>
      <c r="B91" s="10"/>
      <c r="C91" s="6"/>
    </row>
    <row r="92" spans="1:3" ht="13.5" customHeight="1">
      <c r="A92" s="1"/>
      <c r="B92" s="10"/>
      <c r="C92" s="6"/>
    </row>
    <row r="93" spans="1:3" ht="13.5" customHeight="1">
      <c r="A93" s="1"/>
      <c r="B93" s="10"/>
      <c r="C93" s="6"/>
    </row>
    <row r="94" spans="1:3" ht="13.5" customHeight="1">
      <c r="A94" s="1"/>
      <c r="B94" s="10"/>
      <c r="C94" s="6"/>
    </row>
    <row r="95" spans="1:3" ht="13.5" customHeight="1">
      <c r="A95" s="1"/>
      <c r="B95" s="10"/>
      <c r="C95" s="6"/>
    </row>
    <row r="96" spans="1:3" ht="13.5" customHeight="1">
      <c r="A96" s="1"/>
      <c r="B96" s="10"/>
      <c r="C96" s="6"/>
    </row>
    <row r="97" spans="1:3" ht="13.5" customHeight="1">
      <c r="A97" s="1"/>
      <c r="B97" s="10"/>
      <c r="C97" s="6"/>
    </row>
    <row r="98" spans="1:3" ht="13.5" customHeight="1">
      <c r="A98" s="1"/>
      <c r="B98" s="10"/>
      <c r="C98" s="6"/>
    </row>
    <row r="99" spans="1:3" ht="13.5" customHeight="1">
      <c r="A99" s="1"/>
      <c r="B99" s="10"/>
      <c r="C99" s="6"/>
    </row>
    <row r="100" spans="1:3" ht="13.5" customHeight="1">
      <c r="A100" s="1"/>
      <c r="B100" s="10"/>
      <c r="C100" s="6"/>
    </row>
    <row r="101" spans="1:3" ht="13.5" customHeight="1">
      <c r="A101" s="1"/>
      <c r="B101" s="10"/>
      <c r="C101" s="6"/>
    </row>
    <row r="102" spans="1:3" ht="13.5" customHeight="1">
      <c r="A102" s="1"/>
      <c r="B102" s="10"/>
      <c r="C102" s="6"/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scale="110" r:id="rId1"/>
  <headerFooter alignWithMargins="0">
    <oddHeader>&amp;C&amp;"Brush Script MT,Kursiv"&amp;20&amp;A</oddHeader>
    <oddFooter>&amp;L&amp;F&amp;Cpage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3"/>
  <dimension ref="A1:V102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12.875" style="12" customWidth="1"/>
    <col min="2" max="2" width="22.50390625" style="7" customWidth="1"/>
    <col min="3" max="3" width="8.50390625" style="13" customWidth="1"/>
    <col min="4" max="6" width="10.00390625" style="0" customWidth="1"/>
    <col min="7" max="7" width="4.625" style="0" customWidth="1"/>
    <col min="8" max="26" width="3.125" style="7" customWidth="1"/>
    <col min="27" max="16384" width="10.00390625" style="7" customWidth="1"/>
  </cols>
  <sheetData>
    <row r="1" spans="1:3" ht="12.75">
      <c r="A1" s="12" t="s">
        <v>15</v>
      </c>
      <c r="B1" s="12" t="s">
        <v>13</v>
      </c>
      <c r="C1" s="12" t="s">
        <v>14</v>
      </c>
    </row>
    <row r="2" spans="1:22" ht="13.5" customHeight="1">
      <c r="A2" s="6">
        <v>6</v>
      </c>
      <c r="B2" s="103" t="s">
        <v>65</v>
      </c>
      <c r="C2" s="104">
        <v>1</v>
      </c>
      <c r="E2" s="7"/>
      <c r="H2" s="7">
        <f aca="true" t="shared" si="0" ref="H2:H14">IF(C2="","",IF(J2="",0,VLOOKUP(K2,P$2:R$14,3)))</f>
        <v>0</v>
      </c>
      <c r="I2" t="str">
        <f>VLOOKUP(A2,Input!A$3:D$15,4)</f>
        <v>Teams</v>
      </c>
      <c r="J2">
        <f>IF(I2&lt;&gt;J$1,"",C2)</f>
      </c>
      <c r="K2" s="7" t="e">
        <f aca="true" t="shared" si="1" ref="K2:K14">RANK(J2,J$2:J$14,1)</f>
        <v>#VALUE!</v>
      </c>
      <c r="L2" s="7">
        <f>IF(J2="",COUNT('[2]Input'!A:A)+1,K2)</f>
        <v>14</v>
      </c>
      <c r="N2" s="7">
        <v>1</v>
      </c>
      <c r="P2" s="7">
        <f aca="true" t="shared" si="2" ref="P2:P14">SMALL(L$2:L$14,N2)</f>
        <v>14</v>
      </c>
      <c r="R2" s="7">
        <f aca="true" t="shared" si="3" ref="R2:R39">IF(N2+1&gt;P2,ABS(IF(R3="",P2+(N2-P2)/2,IF(P3&gt;P2,P2+(P3-1-P2)/2,R3))-$N$1),"")</f>
      </c>
      <c r="T2" s="7">
        <f>SUM(H2,H15,H28)</f>
        <v>0</v>
      </c>
      <c r="U2" s="7" t="str">
        <f>IF(T2=0,"x",T2)</f>
        <v>x</v>
      </c>
      <c r="V2" s="7" t="e">
        <f>RANK(U2,U$2:U$14,1)</f>
        <v>#VALUE!</v>
      </c>
    </row>
    <row r="3" spans="1:22" ht="13.5" customHeight="1">
      <c r="A3" s="6">
        <v>2</v>
      </c>
      <c r="B3" s="103" t="s">
        <v>59</v>
      </c>
      <c r="C3" s="104">
        <v>2.5</v>
      </c>
      <c r="H3">
        <f t="shared" si="0"/>
        <v>0</v>
      </c>
      <c r="I3" t="str">
        <f>VLOOKUP(A3,Input!A$3:D$15,4)</f>
        <v>Teams</v>
      </c>
      <c r="J3">
        <f aca="true" t="shared" si="4" ref="J3:J40">IF(I3&lt;&gt;J$1,"",C3)</f>
      </c>
      <c r="K3" s="7" t="e">
        <f t="shared" si="1"/>
        <v>#VALUE!</v>
      </c>
      <c r="L3" s="7">
        <f>IF(J3="",COUNT('[2]Input'!A:A)+1,K3)</f>
        <v>14</v>
      </c>
      <c r="N3" s="7">
        <v>2</v>
      </c>
      <c r="P3" s="7">
        <f t="shared" si="2"/>
        <v>14</v>
      </c>
      <c r="R3" s="7">
        <f t="shared" si="3"/>
      </c>
      <c r="T3" s="7">
        <f aca="true" t="shared" si="5" ref="T3:T14">SUM(H3,H16,H29)</f>
        <v>0</v>
      </c>
      <c r="U3" s="7" t="str">
        <f aca="true" t="shared" si="6" ref="U3:U14">IF(T3=0,"x",T3)</f>
        <v>x</v>
      </c>
      <c r="V3" s="7" t="e">
        <f aca="true" t="shared" si="7" ref="V3:V14">RANK(U3,U$2:U$14,1)</f>
        <v>#VALUE!</v>
      </c>
    </row>
    <row r="4" spans="1:22" ht="13.5" customHeight="1">
      <c r="A4" s="6">
        <v>8</v>
      </c>
      <c r="B4" s="103" t="s">
        <v>50</v>
      </c>
      <c r="C4" s="104">
        <v>2.5</v>
      </c>
      <c r="H4">
        <f t="shared" si="0"/>
        <v>0</v>
      </c>
      <c r="I4" t="str">
        <f>VLOOKUP(A4,Input!A$3:D$15,4)</f>
        <v>I-Teams</v>
      </c>
      <c r="J4">
        <f t="shared" si="4"/>
      </c>
      <c r="K4" s="7" t="e">
        <f t="shared" si="1"/>
        <v>#VALUE!</v>
      </c>
      <c r="L4" s="7">
        <f>IF(J4="",COUNT('[2]Input'!A:A)+1,K4)</f>
        <v>14</v>
      </c>
      <c r="N4" s="7">
        <v>3</v>
      </c>
      <c r="P4" s="7">
        <f t="shared" si="2"/>
        <v>14</v>
      </c>
      <c r="R4" s="7">
        <f t="shared" si="3"/>
      </c>
      <c r="T4" s="7">
        <f t="shared" si="5"/>
        <v>0</v>
      </c>
      <c r="U4" s="7" t="str">
        <f t="shared" si="6"/>
        <v>x</v>
      </c>
      <c r="V4" s="7" t="e">
        <f t="shared" si="7"/>
        <v>#VALUE!</v>
      </c>
    </row>
    <row r="5" spans="1:22" ht="13.5" customHeight="1">
      <c r="A5" s="6">
        <v>4</v>
      </c>
      <c r="B5" s="103" t="s">
        <v>62</v>
      </c>
      <c r="C5" s="104">
        <v>4</v>
      </c>
      <c r="H5">
        <f t="shared" si="0"/>
        <v>0</v>
      </c>
      <c r="I5" t="str">
        <f>VLOOKUP(A5,Input!A$3:D$15,4)</f>
        <v>Teams</v>
      </c>
      <c r="J5">
        <f t="shared" si="4"/>
      </c>
      <c r="K5" s="7" t="e">
        <f t="shared" si="1"/>
        <v>#VALUE!</v>
      </c>
      <c r="L5" s="7">
        <f>IF(J5="",COUNT('[2]Input'!A:A)+1,K5)</f>
        <v>14</v>
      </c>
      <c r="N5" s="7">
        <v>4</v>
      </c>
      <c r="P5" s="7">
        <f t="shared" si="2"/>
        <v>14</v>
      </c>
      <c r="R5" s="7">
        <f t="shared" si="3"/>
      </c>
      <c r="T5" s="7">
        <f t="shared" si="5"/>
        <v>0</v>
      </c>
      <c r="U5" s="7" t="str">
        <f t="shared" si="6"/>
        <v>x</v>
      </c>
      <c r="V5" s="7" t="e">
        <f t="shared" si="7"/>
        <v>#VALUE!</v>
      </c>
    </row>
    <row r="6" spans="1:22" ht="13.5" customHeight="1">
      <c r="A6" s="6">
        <v>10</v>
      </c>
      <c r="B6" s="103" t="s">
        <v>72</v>
      </c>
      <c r="C6" s="104">
        <v>5</v>
      </c>
      <c r="H6">
        <f t="shared" si="0"/>
        <v>0</v>
      </c>
      <c r="I6" t="str">
        <f>VLOOKUP(A6,Input!A$3:D$15,4)</f>
        <v>Teams</v>
      </c>
      <c r="J6">
        <f t="shared" si="4"/>
      </c>
      <c r="K6" s="7" t="e">
        <f t="shared" si="1"/>
        <v>#VALUE!</v>
      </c>
      <c r="L6" s="7">
        <f>IF(J6="",COUNT('[2]Input'!A:A)+1,K6)</f>
        <v>14</v>
      </c>
      <c r="N6" s="7">
        <v>5</v>
      </c>
      <c r="P6" s="7">
        <f t="shared" si="2"/>
        <v>14</v>
      </c>
      <c r="R6" s="7">
        <f t="shared" si="3"/>
      </c>
      <c r="T6" s="7">
        <f t="shared" si="5"/>
        <v>0</v>
      </c>
      <c r="U6" s="7" t="str">
        <f t="shared" si="6"/>
        <v>x</v>
      </c>
      <c r="V6" s="7" t="e">
        <f t="shared" si="7"/>
        <v>#VALUE!</v>
      </c>
    </row>
    <row r="7" spans="1:22" ht="13.5" customHeight="1">
      <c r="A7" s="6">
        <v>12</v>
      </c>
      <c r="B7" s="103" t="s">
        <v>74</v>
      </c>
      <c r="C7" s="104">
        <v>6</v>
      </c>
      <c r="H7">
        <f t="shared" si="0"/>
        <v>0</v>
      </c>
      <c r="I7" t="str">
        <f>VLOOKUP(A7,Input!A$3:D$15,4)</f>
        <v>Teams</v>
      </c>
      <c r="J7">
        <f t="shared" si="4"/>
      </c>
      <c r="K7" s="7" t="e">
        <f t="shared" si="1"/>
        <v>#VALUE!</v>
      </c>
      <c r="L7" s="7">
        <f>IF(J7="",COUNT('[2]Input'!A:A)+1,K7)</f>
        <v>14</v>
      </c>
      <c r="N7" s="7">
        <v>6</v>
      </c>
      <c r="P7" s="7">
        <f t="shared" si="2"/>
        <v>14</v>
      </c>
      <c r="R7" s="7">
        <f t="shared" si="3"/>
      </c>
      <c r="T7" s="7">
        <f t="shared" si="5"/>
        <v>0</v>
      </c>
      <c r="U7" s="7" t="str">
        <f t="shared" si="6"/>
        <v>x</v>
      </c>
      <c r="V7" s="7" t="e">
        <f t="shared" si="7"/>
        <v>#VALUE!</v>
      </c>
    </row>
    <row r="8" spans="1:22" ht="13.5" customHeight="1">
      <c r="A8" s="6">
        <v>7</v>
      </c>
      <c r="B8" s="103" t="s">
        <v>67</v>
      </c>
      <c r="C8" s="104">
        <v>7</v>
      </c>
      <c r="H8">
        <f t="shared" si="0"/>
        <v>0</v>
      </c>
      <c r="I8" t="str">
        <f>VLOOKUP(A8,Input!A$3:D$15,4)</f>
        <v>Teams</v>
      </c>
      <c r="J8">
        <f t="shared" si="4"/>
      </c>
      <c r="K8" s="7" t="e">
        <f t="shared" si="1"/>
        <v>#VALUE!</v>
      </c>
      <c r="L8" s="7">
        <f>IF(J8="",COUNT('[2]Input'!A:A)+1,K8)</f>
        <v>14</v>
      </c>
      <c r="N8" s="7">
        <v>7</v>
      </c>
      <c r="P8" s="7">
        <f t="shared" si="2"/>
        <v>14</v>
      </c>
      <c r="R8" s="7">
        <f t="shared" si="3"/>
      </c>
      <c r="T8" s="7">
        <f t="shared" si="5"/>
        <v>0</v>
      </c>
      <c r="U8" s="7" t="str">
        <f t="shared" si="6"/>
        <v>x</v>
      </c>
      <c r="V8" s="7" t="e">
        <f t="shared" si="7"/>
        <v>#VALUE!</v>
      </c>
    </row>
    <row r="9" spans="1:22" ht="13.5" customHeight="1">
      <c r="A9" s="6">
        <v>1</v>
      </c>
      <c r="B9" s="103" t="s">
        <v>56</v>
      </c>
      <c r="C9" s="104">
        <v>8</v>
      </c>
      <c r="H9">
        <f t="shared" si="0"/>
        <v>0</v>
      </c>
      <c r="I9" t="str">
        <f>VLOOKUP(A9,Input!A$3:D$15,4)</f>
        <v>Teams</v>
      </c>
      <c r="J9">
        <f t="shared" si="4"/>
      </c>
      <c r="K9" s="7" t="e">
        <f t="shared" si="1"/>
        <v>#VALUE!</v>
      </c>
      <c r="L9" s="7">
        <f>IF(J9="",COUNT('[2]Input'!A:A)+1,K9)</f>
        <v>14</v>
      </c>
      <c r="N9" s="7">
        <v>8</v>
      </c>
      <c r="P9" s="7">
        <f t="shared" si="2"/>
        <v>14</v>
      </c>
      <c r="R9" s="7">
        <f t="shared" si="3"/>
      </c>
      <c r="T9" s="7">
        <f t="shared" si="5"/>
        <v>0</v>
      </c>
      <c r="U9" s="7" t="str">
        <f t="shared" si="6"/>
        <v>x</v>
      </c>
      <c r="V9" s="7" t="e">
        <f t="shared" si="7"/>
        <v>#VALUE!</v>
      </c>
    </row>
    <row r="10" spans="1:22" ht="13.5" customHeight="1">
      <c r="A10" s="6">
        <v>9</v>
      </c>
      <c r="B10" s="103" t="s">
        <v>71</v>
      </c>
      <c r="C10" s="104">
        <v>9</v>
      </c>
      <c r="H10">
        <f t="shared" si="0"/>
        <v>0</v>
      </c>
      <c r="I10" t="str">
        <f>VLOOKUP(A10,Input!A$3:D$15,4)</f>
        <v>I-Teams</v>
      </c>
      <c r="J10">
        <f t="shared" si="4"/>
      </c>
      <c r="K10" s="7" t="e">
        <f t="shared" si="1"/>
        <v>#VALUE!</v>
      </c>
      <c r="L10" s="7">
        <f>IF(J10="",COUNT('[2]Input'!A:A)+1,K10)</f>
        <v>14</v>
      </c>
      <c r="N10" s="7">
        <v>9</v>
      </c>
      <c r="P10" s="7">
        <f t="shared" si="2"/>
        <v>14</v>
      </c>
      <c r="R10" s="7">
        <f t="shared" si="3"/>
      </c>
      <c r="T10" s="7">
        <f t="shared" si="5"/>
        <v>0</v>
      </c>
      <c r="U10" s="7" t="str">
        <f t="shared" si="6"/>
        <v>x</v>
      </c>
      <c r="V10" s="7" t="e">
        <f t="shared" si="7"/>
        <v>#VALUE!</v>
      </c>
    </row>
    <row r="11" spans="1:22" ht="13.5" customHeight="1">
      <c r="A11" s="6">
        <v>5</v>
      </c>
      <c r="B11" s="103" t="s">
        <v>64</v>
      </c>
      <c r="C11" s="104">
        <v>10</v>
      </c>
      <c r="H11">
        <f t="shared" si="0"/>
        <v>0</v>
      </c>
      <c r="I11" t="str">
        <f>VLOOKUP(A11,Input!A$3:D$15,4)</f>
        <v>Teams</v>
      </c>
      <c r="J11">
        <f t="shared" si="4"/>
      </c>
      <c r="K11" s="7" t="e">
        <f t="shared" si="1"/>
        <v>#VALUE!</v>
      </c>
      <c r="L11" s="7">
        <f>IF(J11="",COUNT('[2]Input'!A:A)+1,K11)</f>
        <v>14</v>
      </c>
      <c r="N11" s="7">
        <v>10</v>
      </c>
      <c r="P11" s="7">
        <f t="shared" si="2"/>
        <v>14</v>
      </c>
      <c r="R11" s="7">
        <f t="shared" si="3"/>
      </c>
      <c r="T11" s="7">
        <f t="shared" si="5"/>
        <v>0</v>
      </c>
      <c r="U11" s="7" t="str">
        <f t="shared" si="6"/>
        <v>x</v>
      </c>
      <c r="V11" s="7" t="e">
        <f t="shared" si="7"/>
        <v>#VALUE!</v>
      </c>
    </row>
    <row r="12" spans="1:22" ht="13.5" customHeight="1">
      <c r="A12" s="6">
        <v>3</v>
      </c>
      <c r="B12" s="103" t="s">
        <v>61</v>
      </c>
      <c r="C12" s="104">
        <v>11</v>
      </c>
      <c r="H12">
        <f t="shared" si="0"/>
        <v>0</v>
      </c>
      <c r="I12" t="str">
        <f>VLOOKUP(A12,Input!A$3:D$15,4)</f>
        <v>Teams</v>
      </c>
      <c r="J12">
        <f t="shared" si="4"/>
      </c>
      <c r="K12" s="7" t="e">
        <f t="shared" si="1"/>
        <v>#VALUE!</v>
      </c>
      <c r="L12" s="7">
        <f>IF(J12="",COUNT('[2]Input'!A:A)+1,K12)</f>
        <v>14</v>
      </c>
      <c r="N12" s="7">
        <v>11</v>
      </c>
      <c r="P12" s="7">
        <f t="shared" si="2"/>
        <v>14</v>
      </c>
      <c r="R12" s="7">
        <f t="shared" si="3"/>
      </c>
      <c r="T12" s="7">
        <f t="shared" si="5"/>
        <v>0</v>
      </c>
      <c r="U12" s="7" t="str">
        <f t="shared" si="6"/>
        <v>x</v>
      </c>
      <c r="V12" s="7" t="e">
        <f t="shared" si="7"/>
        <v>#VALUE!</v>
      </c>
    </row>
    <row r="13" spans="1:22" ht="13.5" customHeight="1">
      <c r="A13" s="6">
        <v>11</v>
      </c>
      <c r="B13" s="103" t="s">
        <v>73</v>
      </c>
      <c r="C13" s="104">
        <v>12</v>
      </c>
      <c r="H13">
        <f t="shared" si="0"/>
        <v>0</v>
      </c>
      <c r="I13" t="str">
        <f>VLOOKUP(A13,Input!A$3:D$15,4)</f>
        <v>Teams</v>
      </c>
      <c r="J13">
        <f t="shared" si="4"/>
      </c>
      <c r="K13" s="7" t="e">
        <f t="shared" si="1"/>
        <v>#VALUE!</v>
      </c>
      <c r="L13" s="7">
        <f>IF(J13="",COUNT('[2]Input'!A:A)+1,K13)</f>
        <v>14</v>
      </c>
      <c r="N13" s="7">
        <v>12</v>
      </c>
      <c r="P13" s="7">
        <f t="shared" si="2"/>
        <v>14</v>
      </c>
      <c r="R13" s="7">
        <f t="shared" si="3"/>
      </c>
      <c r="T13" s="7">
        <f t="shared" si="5"/>
        <v>0</v>
      </c>
      <c r="U13" s="7" t="str">
        <f t="shared" si="6"/>
        <v>x</v>
      </c>
      <c r="V13" s="7" t="e">
        <f t="shared" si="7"/>
        <v>#VALUE!</v>
      </c>
    </row>
    <row r="14" spans="1:22" ht="13.5" customHeight="1">
      <c r="A14" s="6">
        <v>13</v>
      </c>
      <c r="B14" s="103" t="s">
        <v>75</v>
      </c>
      <c r="C14" s="104">
        <v>13</v>
      </c>
      <c r="H14">
        <f t="shared" si="0"/>
        <v>0</v>
      </c>
      <c r="I14" t="str">
        <f>VLOOKUP(A14,Input!A$3:D$15,4)</f>
        <v>Teams</v>
      </c>
      <c r="J14">
        <f t="shared" si="4"/>
      </c>
      <c r="K14" s="7" t="e">
        <f t="shared" si="1"/>
        <v>#VALUE!</v>
      </c>
      <c r="L14" s="7">
        <f>IF(J14="",COUNT('[2]Input'!A:A)+1,K14)</f>
        <v>14</v>
      </c>
      <c r="N14" s="7">
        <v>13</v>
      </c>
      <c r="P14" s="7">
        <f t="shared" si="2"/>
        <v>14</v>
      </c>
      <c r="R14" s="7">
        <f t="shared" si="3"/>
      </c>
      <c r="T14" s="7">
        <f t="shared" si="5"/>
        <v>0</v>
      </c>
      <c r="U14" s="7" t="str">
        <f t="shared" si="6"/>
        <v>x</v>
      </c>
      <c r="V14" s="7" t="e">
        <f t="shared" si="7"/>
        <v>#VALUE!</v>
      </c>
    </row>
    <row r="15" spans="1:18" ht="13.5" customHeight="1">
      <c r="A15" s="6"/>
      <c r="B15" s="5"/>
      <c r="C15" s="6"/>
      <c r="H15">
        <f aca="true" t="shared" si="8" ref="H15:H27">IF(C15="","",IF(J15="",0,VLOOKUP(K15,P$15:R$27,3)))</f>
      </c>
      <c r="I15" t="e">
        <f>VLOOKUP(A15,Input!A$3:D$15,4)</f>
        <v>#N/A</v>
      </c>
      <c r="J15" t="e">
        <f t="shared" si="4"/>
        <v>#N/A</v>
      </c>
      <c r="K15" s="7" t="e">
        <f aca="true" t="shared" si="9" ref="K15:K27">RANK(J15,J$15:J$27,1)</f>
        <v>#N/A</v>
      </c>
      <c r="L15" s="7" t="e">
        <f>IF(J15="",COUNT('[2]Input'!A:A)+1,K15)</f>
        <v>#N/A</v>
      </c>
      <c r="N15" s="7">
        <v>1</v>
      </c>
      <c r="P15" s="7" t="e">
        <f aca="true" t="shared" si="10" ref="P15:P27">SMALL(L$15:L$27,N15)</f>
        <v>#N/A</v>
      </c>
      <c r="R15" s="7" t="e">
        <f t="shared" si="3"/>
        <v>#N/A</v>
      </c>
    </row>
    <row r="16" spans="1:18" ht="13.5" customHeight="1">
      <c r="A16" s="6"/>
      <c r="B16" s="5"/>
      <c r="C16" s="6"/>
      <c r="H16">
        <f t="shared" si="8"/>
      </c>
      <c r="I16" t="e">
        <f>VLOOKUP(A16,Input!A$3:D$15,4)</f>
        <v>#N/A</v>
      </c>
      <c r="J16" t="e">
        <f t="shared" si="4"/>
        <v>#N/A</v>
      </c>
      <c r="K16" s="7" t="e">
        <f t="shared" si="9"/>
        <v>#N/A</v>
      </c>
      <c r="L16" s="7" t="e">
        <f>IF(J16="",COUNT('[2]Input'!A:A)+1,K16)</f>
        <v>#N/A</v>
      </c>
      <c r="N16" s="7">
        <v>2</v>
      </c>
      <c r="P16" s="7" t="e">
        <f t="shared" si="10"/>
        <v>#N/A</v>
      </c>
      <c r="R16" s="7" t="e">
        <f t="shared" si="3"/>
        <v>#N/A</v>
      </c>
    </row>
    <row r="17" spans="1:18" ht="13.5" customHeight="1">
      <c r="A17" s="6"/>
      <c r="B17" s="5"/>
      <c r="C17" s="6"/>
      <c r="H17">
        <f t="shared" si="8"/>
      </c>
      <c r="I17" t="e">
        <f>VLOOKUP(A17,Input!A$3:D$15,4)</f>
        <v>#N/A</v>
      </c>
      <c r="J17" t="e">
        <f t="shared" si="4"/>
        <v>#N/A</v>
      </c>
      <c r="K17" s="7" t="e">
        <f t="shared" si="9"/>
        <v>#N/A</v>
      </c>
      <c r="L17" s="7" t="e">
        <f>IF(J17="",COUNT('[2]Input'!A:A)+1,K17)</f>
        <v>#N/A</v>
      </c>
      <c r="N17" s="7">
        <v>3</v>
      </c>
      <c r="P17" s="7" t="e">
        <f t="shared" si="10"/>
        <v>#N/A</v>
      </c>
      <c r="R17" s="7" t="e">
        <f t="shared" si="3"/>
        <v>#N/A</v>
      </c>
    </row>
    <row r="18" spans="1:18" ht="13.5" customHeight="1">
      <c r="A18" s="6"/>
      <c r="B18" s="5"/>
      <c r="C18" s="6"/>
      <c r="H18">
        <f t="shared" si="8"/>
      </c>
      <c r="I18" t="e">
        <f>VLOOKUP(A18,Input!A$3:D$15,4)</f>
        <v>#N/A</v>
      </c>
      <c r="J18" t="e">
        <f t="shared" si="4"/>
        <v>#N/A</v>
      </c>
      <c r="K18" s="7" t="e">
        <f t="shared" si="9"/>
        <v>#N/A</v>
      </c>
      <c r="L18" s="7" t="e">
        <f>IF(J18="",COUNT('[2]Input'!A:A)+1,K18)</f>
        <v>#N/A</v>
      </c>
      <c r="N18" s="7">
        <v>4</v>
      </c>
      <c r="P18" s="7" t="e">
        <f t="shared" si="10"/>
        <v>#N/A</v>
      </c>
      <c r="R18" s="7" t="e">
        <f t="shared" si="3"/>
        <v>#N/A</v>
      </c>
    </row>
    <row r="19" spans="1:18" ht="13.5" customHeight="1">
      <c r="A19" s="6"/>
      <c r="B19" s="5"/>
      <c r="C19" s="6"/>
      <c r="H19">
        <f t="shared" si="8"/>
      </c>
      <c r="I19" t="e">
        <f>VLOOKUP(A19,Input!A$3:D$15,4)</f>
        <v>#N/A</v>
      </c>
      <c r="J19" t="e">
        <f t="shared" si="4"/>
        <v>#N/A</v>
      </c>
      <c r="K19" s="7" t="e">
        <f t="shared" si="9"/>
        <v>#N/A</v>
      </c>
      <c r="L19" s="7" t="e">
        <f>IF(J19="",COUNT('[2]Input'!A:A)+1,K19)</f>
        <v>#N/A</v>
      </c>
      <c r="N19" s="7">
        <v>5</v>
      </c>
      <c r="P19" s="7" t="e">
        <f t="shared" si="10"/>
        <v>#N/A</v>
      </c>
      <c r="R19" s="7" t="e">
        <f t="shared" si="3"/>
        <v>#N/A</v>
      </c>
    </row>
    <row r="20" spans="1:18" ht="13.5" customHeight="1">
      <c r="A20" s="6"/>
      <c r="B20" s="5"/>
      <c r="C20" s="6"/>
      <c r="H20">
        <f t="shared" si="8"/>
      </c>
      <c r="I20" t="e">
        <f>VLOOKUP(A20,Input!A$3:D$15,4)</f>
        <v>#N/A</v>
      </c>
      <c r="J20" t="e">
        <f t="shared" si="4"/>
        <v>#N/A</v>
      </c>
      <c r="K20" s="7" t="e">
        <f t="shared" si="9"/>
        <v>#N/A</v>
      </c>
      <c r="L20" s="7" t="e">
        <f>IF(J20="",COUNT('[2]Input'!A:A)+1,K20)</f>
        <v>#N/A</v>
      </c>
      <c r="N20" s="7">
        <v>6</v>
      </c>
      <c r="P20" s="7" t="e">
        <f t="shared" si="10"/>
        <v>#N/A</v>
      </c>
      <c r="R20" s="7" t="e">
        <f t="shared" si="3"/>
        <v>#N/A</v>
      </c>
    </row>
    <row r="21" spans="1:18" ht="13.5" customHeight="1">
      <c r="A21" s="6"/>
      <c r="B21" s="5"/>
      <c r="C21" s="6"/>
      <c r="H21">
        <f t="shared" si="8"/>
      </c>
      <c r="I21" t="e">
        <f>VLOOKUP(A21,Input!A$3:D$15,4)</f>
        <v>#N/A</v>
      </c>
      <c r="J21" t="e">
        <f t="shared" si="4"/>
        <v>#N/A</v>
      </c>
      <c r="K21" s="7" t="e">
        <f t="shared" si="9"/>
        <v>#N/A</v>
      </c>
      <c r="L21" s="7" t="e">
        <f>IF(J21="",COUNT('[2]Input'!A:A)+1,K21)</f>
        <v>#N/A</v>
      </c>
      <c r="N21" s="7">
        <v>7</v>
      </c>
      <c r="P21" s="7" t="e">
        <f t="shared" si="10"/>
        <v>#N/A</v>
      </c>
      <c r="R21" s="7" t="e">
        <f t="shared" si="3"/>
        <v>#N/A</v>
      </c>
    </row>
    <row r="22" spans="1:18" ht="13.5" customHeight="1">
      <c r="A22" s="6"/>
      <c r="B22" s="5"/>
      <c r="C22" s="6"/>
      <c r="G22" s="28" t="s">
        <v>16</v>
      </c>
      <c r="H22">
        <f t="shared" si="8"/>
      </c>
      <c r="I22" t="e">
        <f>VLOOKUP(A22,Input!A$3:D$15,4)</f>
        <v>#N/A</v>
      </c>
      <c r="J22" t="e">
        <f t="shared" si="4"/>
        <v>#N/A</v>
      </c>
      <c r="K22" s="9" t="e">
        <f t="shared" si="9"/>
        <v>#N/A</v>
      </c>
      <c r="L22" s="7" t="e">
        <f>IF(J22="",COUNT('[2]Input'!A:A)+1,K22)</f>
        <v>#N/A</v>
      </c>
      <c r="N22" s="7">
        <v>8</v>
      </c>
      <c r="P22" s="7" t="e">
        <f t="shared" si="10"/>
        <v>#N/A</v>
      </c>
      <c r="R22" s="7" t="e">
        <f t="shared" si="3"/>
        <v>#N/A</v>
      </c>
    </row>
    <row r="23" spans="1:18" ht="13.5" customHeight="1">
      <c r="A23" s="6"/>
      <c r="B23" s="5"/>
      <c r="C23" s="6"/>
      <c r="G23" s="9"/>
      <c r="H23">
        <f t="shared" si="8"/>
      </c>
      <c r="I23" t="e">
        <f>VLOOKUP(A23,Input!A$3:D$15,4)</f>
        <v>#N/A</v>
      </c>
      <c r="J23" t="e">
        <f t="shared" si="4"/>
        <v>#N/A</v>
      </c>
      <c r="K23" s="9" t="e">
        <f t="shared" si="9"/>
        <v>#N/A</v>
      </c>
      <c r="L23" s="7" t="e">
        <f>IF(J23="",COUNT('[2]Input'!A:A)+1,K23)</f>
        <v>#N/A</v>
      </c>
      <c r="N23" s="7">
        <v>9</v>
      </c>
      <c r="P23" s="7" t="e">
        <f t="shared" si="10"/>
        <v>#N/A</v>
      </c>
      <c r="R23" s="7" t="e">
        <f t="shared" si="3"/>
        <v>#N/A</v>
      </c>
    </row>
    <row r="24" spans="1:18" ht="13.5" customHeight="1">
      <c r="A24" s="6"/>
      <c r="B24" s="5"/>
      <c r="C24" s="6"/>
      <c r="G24" s="9"/>
      <c r="H24">
        <f t="shared" si="8"/>
      </c>
      <c r="I24" t="e">
        <f>VLOOKUP(A24,Input!A$3:D$15,4)</f>
        <v>#N/A</v>
      </c>
      <c r="J24" t="e">
        <f t="shared" si="4"/>
        <v>#N/A</v>
      </c>
      <c r="K24" s="9" t="e">
        <f t="shared" si="9"/>
        <v>#N/A</v>
      </c>
      <c r="L24" s="7" t="e">
        <f>IF(J24="",COUNT('[2]Input'!A:A)+1,K24)</f>
        <v>#N/A</v>
      </c>
      <c r="N24" s="7">
        <v>10</v>
      </c>
      <c r="P24" s="7" t="e">
        <f t="shared" si="10"/>
        <v>#N/A</v>
      </c>
      <c r="R24" s="7" t="e">
        <f t="shared" si="3"/>
        <v>#N/A</v>
      </c>
    </row>
    <row r="25" spans="1:18" ht="13.5" customHeight="1">
      <c r="A25" s="6"/>
      <c r="B25" s="5"/>
      <c r="C25" s="6"/>
      <c r="G25" s="9"/>
      <c r="H25">
        <f t="shared" si="8"/>
      </c>
      <c r="I25" t="e">
        <f>VLOOKUP(A25,Input!A$3:D$15,4)</f>
        <v>#N/A</v>
      </c>
      <c r="J25" t="e">
        <f t="shared" si="4"/>
        <v>#N/A</v>
      </c>
      <c r="K25" s="9" t="e">
        <f t="shared" si="9"/>
        <v>#N/A</v>
      </c>
      <c r="L25" s="7" t="e">
        <f>IF(J25="",COUNT('[2]Input'!A:A)+1,K25)</f>
        <v>#N/A</v>
      </c>
      <c r="N25" s="7">
        <v>11</v>
      </c>
      <c r="P25" s="7" t="e">
        <f t="shared" si="10"/>
        <v>#N/A</v>
      </c>
      <c r="R25" s="7" t="e">
        <f t="shared" si="3"/>
        <v>#N/A</v>
      </c>
    </row>
    <row r="26" spans="1:18" ht="13.5" customHeight="1">
      <c r="A26" s="6"/>
      <c r="B26" s="5"/>
      <c r="C26" s="6"/>
      <c r="G26" s="9"/>
      <c r="H26">
        <f t="shared" si="8"/>
      </c>
      <c r="I26" t="e">
        <f>VLOOKUP(A26,Input!A$3:D$15,4)</f>
        <v>#N/A</v>
      </c>
      <c r="J26" t="e">
        <f t="shared" si="4"/>
        <v>#N/A</v>
      </c>
      <c r="K26" s="9" t="e">
        <f t="shared" si="9"/>
        <v>#N/A</v>
      </c>
      <c r="L26" s="7" t="e">
        <f>IF(J26="",COUNT('[2]Input'!A:A)+1,K26)</f>
        <v>#N/A</v>
      </c>
      <c r="N26" s="7">
        <v>12</v>
      </c>
      <c r="P26" s="7" t="e">
        <f t="shared" si="10"/>
        <v>#N/A</v>
      </c>
      <c r="R26" s="7" t="e">
        <f t="shared" si="3"/>
        <v>#N/A</v>
      </c>
    </row>
    <row r="27" spans="1:18" ht="13.5" customHeight="1">
      <c r="A27" s="6"/>
      <c r="B27" s="5"/>
      <c r="C27" s="6"/>
      <c r="H27">
        <f t="shared" si="8"/>
      </c>
      <c r="I27" t="e">
        <f>VLOOKUP(A27,Input!A$3:D$15,4)</f>
        <v>#N/A</v>
      </c>
      <c r="J27" t="e">
        <f t="shared" si="4"/>
        <v>#N/A</v>
      </c>
      <c r="K27" s="9" t="e">
        <f t="shared" si="9"/>
        <v>#N/A</v>
      </c>
      <c r="L27" s="7" t="e">
        <f>IF(J27="",COUNT('[2]Input'!A:A)+1,K27)</f>
        <v>#N/A</v>
      </c>
      <c r="N27" s="7">
        <v>13</v>
      </c>
      <c r="P27" s="7" t="e">
        <f t="shared" si="10"/>
        <v>#N/A</v>
      </c>
      <c r="R27" s="7" t="e">
        <f t="shared" si="3"/>
        <v>#N/A</v>
      </c>
    </row>
    <row r="28" spans="1:18" ht="13.5" customHeight="1">
      <c r="A28" s="6"/>
      <c r="B28" s="5"/>
      <c r="C28" s="6"/>
      <c r="H28">
        <f aca="true" t="shared" si="11" ref="H28:H40">IF(C28="","",IF(J28="",0,VLOOKUP(K28,P$28:R$40,3)))</f>
      </c>
      <c r="I28" t="e">
        <f>VLOOKUP(A28,Input!A$3:D$15,4)</f>
        <v>#N/A</v>
      </c>
      <c r="J28" t="e">
        <f t="shared" si="4"/>
        <v>#N/A</v>
      </c>
      <c r="K28" s="9" t="e">
        <f aca="true" t="shared" si="12" ref="K28:K40">RANK(J28,J$28:J$40,1)</f>
        <v>#N/A</v>
      </c>
      <c r="L28" s="7" t="e">
        <f>IF(J28="",COUNT('[2]Input'!A:A)+1,K28)</f>
        <v>#N/A</v>
      </c>
      <c r="N28" s="7">
        <v>1</v>
      </c>
      <c r="P28" s="7" t="e">
        <f aca="true" t="shared" si="13" ref="P28:P40">SMALL(L$28:L$40,N28)</f>
        <v>#N/A</v>
      </c>
      <c r="R28" s="7" t="e">
        <f t="shared" si="3"/>
        <v>#N/A</v>
      </c>
    </row>
    <row r="29" spans="1:18" ht="13.5" customHeight="1">
      <c r="A29" s="6"/>
      <c r="B29" s="5"/>
      <c r="C29" s="6"/>
      <c r="H29">
        <f t="shared" si="11"/>
      </c>
      <c r="I29" t="e">
        <f>VLOOKUP(A29,Input!A$3:D$15,4)</f>
        <v>#N/A</v>
      </c>
      <c r="J29" t="e">
        <f t="shared" si="4"/>
        <v>#N/A</v>
      </c>
      <c r="K29" s="9" t="e">
        <f t="shared" si="12"/>
        <v>#N/A</v>
      </c>
      <c r="L29" s="7" t="e">
        <f>IF(J29="",COUNT('[2]Input'!A:A)+1,K29)</f>
        <v>#N/A</v>
      </c>
      <c r="N29" s="7">
        <v>2</v>
      </c>
      <c r="P29" s="7" t="e">
        <f t="shared" si="13"/>
        <v>#N/A</v>
      </c>
      <c r="R29" s="7" t="e">
        <f t="shared" si="3"/>
        <v>#N/A</v>
      </c>
    </row>
    <row r="30" spans="1:18" ht="13.5" customHeight="1">
      <c r="A30" s="6"/>
      <c r="B30" s="5"/>
      <c r="C30" s="6"/>
      <c r="H30">
        <f t="shared" si="11"/>
      </c>
      <c r="I30" t="e">
        <f>VLOOKUP(A30,Input!A$3:D$15,4)</f>
        <v>#N/A</v>
      </c>
      <c r="J30" t="e">
        <f t="shared" si="4"/>
        <v>#N/A</v>
      </c>
      <c r="K30" s="9" t="e">
        <f t="shared" si="12"/>
        <v>#N/A</v>
      </c>
      <c r="L30" s="7" t="e">
        <f>IF(J30="",COUNT('[2]Input'!A:A)+1,K30)</f>
        <v>#N/A</v>
      </c>
      <c r="N30" s="7">
        <v>3</v>
      </c>
      <c r="P30" s="7" t="e">
        <f t="shared" si="13"/>
        <v>#N/A</v>
      </c>
      <c r="R30" s="7" t="e">
        <f t="shared" si="3"/>
        <v>#N/A</v>
      </c>
    </row>
    <row r="31" spans="1:18" ht="13.5" customHeight="1">
      <c r="A31" s="6"/>
      <c r="B31" s="5"/>
      <c r="C31" s="6"/>
      <c r="H31">
        <f t="shared" si="11"/>
      </c>
      <c r="I31" t="e">
        <f>VLOOKUP(A31,Input!A$3:D$15,4)</f>
        <v>#N/A</v>
      </c>
      <c r="J31" t="e">
        <f t="shared" si="4"/>
        <v>#N/A</v>
      </c>
      <c r="K31" s="9" t="e">
        <f t="shared" si="12"/>
        <v>#N/A</v>
      </c>
      <c r="L31" s="7" t="e">
        <f>IF(J31="",COUNT('[2]Input'!A:A)+1,K31)</f>
        <v>#N/A</v>
      </c>
      <c r="N31" s="7">
        <v>4</v>
      </c>
      <c r="P31" s="7" t="e">
        <f t="shared" si="13"/>
        <v>#N/A</v>
      </c>
      <c r="R31" s="7" t="e">
        <f t="shared" si="3"/>
        <v>#N/A</v>
      </c>
    </row>
    <row r="32" spans="1:18" ht="13.5" customHeight="1">
      <c r="A32" s="6"/>
      <c r="B32" s="5"/>
      <c r="C32" s="6"/>
      <c r="H32">
        <f t="shared" si="11"/>
      </c>
      <c r="I32" t="e">
        <f>VLOOKUP(A32,Input!A$3:D$15,4)</f>
        <v>#N/A</v>
      </c>
      <c r="J32" t="e">
        <f t="shared" si="4"/>
        <v>#N/A</v>
      </c>
      <c r="K32" s="9" t="e">
        <f t="shared" si="12"/>
        <v>#N/A</v>
      </c>
      <c r="L32" s="7" t="e">
        <f>IF(J32="",COUNT('[2]Input'!A:A)+1,K32)</f>
        <v>#N/A</v>
      </c>
      <c r="N32" s="7">
        <v>5</v>
      </c>
      <c r="P32" s="7" t="e">
        <f t="shared" si="13"/>
        <v>#N/A</v>
      </c>
      <c r="R32" s="7" t="e">
        <f t="shared" si="3"/>
        <v>#N/A</v>
      </c>
    </row>
    <row r="33" spans="1:18" ht="13.5" customHeight="1">
      <c r="A33" s="6"/>
      <c r="B33" s="5"/>
      <c r="C33" s="6"/>
      <c r="H33">
        <f t="shared" si="11"/>
      </c>
      <c r="I33" t="e">
        <f>VLOOKUP(A33,Input!A$3:D$15,4)</f>
        <v>#N/A</v>
      </c>
      <c r="J33" t="e">
        <f t="shared" si="4"/>
        <v>#N/A</v>
      </c>
      <c r="K33" s="8" t="e">
        <f t="shared" si="12"/>
        <v>#N/A</v>
      </c>
      <c r="L33" s="8" t="e">
        <f>IF(J33="",COUNT('[2]Input'!A:A)+1,K33)</f>
        <v>#N/A</v>
      </c>
      <c r="N33" s="7">
        <v>6</v>
      </c>
      <c r="P33" s="7" t="e">
        <f t="shared" si="13"/>
        <v>#N/A</v>
      </c>
      <c r="R33" s="7" t="e">
        <f t="shared" si="3"/>
        <v>#N/A</v>
      </c>
    </row>
    <row r="34" spans="1:18" ht="13.5" customHeight="1">
      <c r="A34" s="6"/>
      <c r="B34" s="5"/>
      <c r="C34" s="6"/>
      <c r="H34">
        <f t="shared" si="11"/>
      </c>
      <c r="I34" t="e">
        <f>VLOOKUP(A34,Input!A$3:D$15,4)</f>
        <v>#N/A</v>
      </c>
      <c r="J34" t="e">
        <f t="shared" si="4"/>
        <v>#N/A</v>
      </c>
      <c r="K34" s="8" t="e">
        <f t="shared" si="12"/>
        <v>#N/A</v>
      </c>
      <c r="L34" s="8" t="e">
        <f>IF(J34="",COUNT('[2]Input'!A:A)+1,K34)</f>
        <v>#N/A</v>
      </c>
      <c r="N34" s="7">
        <v>7</v>
      </c>
      <c r="P34" s="7" t="e">
        <f t="shared" si="13"/>
        <v>#N/A</v>
      </c>
      <c r="R34" s="7" t="e">
        <f t="shared" si="3"/>
        <v>#N/A</v>
      </c>
    </row>
    <row r="35" spans="1:18" ht="13.5" customHeight="1">
      <c r="A35" s="6"/>
      <c r="B35" s="5"/>
      <c r="C35" s="6"/>
      <c r="H35">
        <f t="shared" si="11"/>
      </c>
      <c r="I35" t="e">
        <f>VLOOKUP(A35,Input!A$3:D$15,4)</f>
        <v>#N/A</v>
      </c>
      <c r="J35" t="e">
        <f t="shared" si="4"/>
        <v>#N/A</v>
      </c>
      <c r="K35" s="7" t="e">
        <f t="shared" si="12"/>
        <v>#N/A</v>
      </c>
      <c r="L35" s="7" t="e">
        <f>IF(J35="",COUNT('[2]Input'!A:A)+1,K35)</f>
        <v>#N/A</v>
      </c>
      <c r="N35" s="7">
        <v>8</v>
      </c>
      <c r="P35" s="7" t="e">
        <f t="shared" si="13"/>
        <v>#N/A</v>
      </c>
      <c r="R35" s="7" t="e">
        <f t="shared" si="3"/>
        <v>#N/A</v>
      </c>
    </row>
    <row r="36" spans="1:18" ht="13.5" customHeight="1">
      <c r="A36" s="6"/>
      <c r="B36" s="5"/>
      <c r="C36" s="6"/>
      <c r="H36">
        <f t="shared" si="11"/>
      </c>
      <c r="I36" t="e">
        <f>VLOOKUP(A36,Input!A$3:D$15,4)</f>
        <v>#N/A</v>
      </c>
      <c r="J36" t="e">
        <f t="shared" si="4"/>
        <v>#N/A</v>
      </c>
      <c r="K36" s="7" t="e">
        <f t="shared" si="12"/>
        <v>#N/A</v>
      </c>
      <c r="L36" s="7" t="e">
        <f>IF(J36="",COUNT('[2]Input'!A:A)+1,K36)</f>
        <v>#N/A</v>
      </c>
      <c r="N36" s="7">
        <v>9</v>
      </c>
      <c r="P36" s="7" t="e">
        <f t="shared" si="13"/>
        <v>#N/A</v>
      </c>
      <c r="R36" s="7" t="e">
        <f t="shared" si="3"/>
        <v>#N/A</v>
      </c>
    </row>
    <row r="37" spans="1:18" ht="13.5" customHeight="1">
      <c r="A37" s="6"/>
      <c r="B37" s="5"/>
      <c r="C37" s="6"/>
      <c r="H37">
        <f t="shared" si="11"/>
      </c>
      <c r="I37" t="e">
        <f>VLOOKUP(A37,Input!A$3:D$15,4)</f>
        <v>#N/A</v>
      </c>
      <c r="J37" t="e">
        <f t="shared" si="4"/>
        <v>#N/A</v>
      </c>
      <c r="K37" s="7" t="e">
        <f t="shared" si="12"/>
        <v>#N/A</v>
      </c>
      <c r="L37" s="7" t="e">
        <f>IF(J37="",COUNT('[2]Input'!A:A)+1,K37)</f>
        <v>#N/A</v>
      </c>
      <c r="N37" s="7">
        <v>10</v>
      </c>
      <c r="P37" s="7" t="e">
        <f t="shared" si="13"/>
        <v>#N/A</v>
      </c>
      <c r="R37" s="7" t="e">
        <f t="shared" si="3"/>
        <v>#N/A</v>
      </c>
    </row>
    <row r="38" spans="1:18" ht="13.5" customHeight="1">
      <c r="A38" s="6"/>
      <c r="B38" s="5"/>
      <c r="C38" s="6"/>
      <c r="H38">
        <f t="shared" si="11"/>
      </c>
      <c r="I38" t="e">
        <f>VLOOKUP(A38,Input!A$3:D$15,4)</f>
        <v>#N/A</v>
      </c>
      <c r="J38" t="e">
        <f t="shared" si="4"/>
        <v>#N/A</v>
      </c>
      <c r="K38" s="7" t="e">
        <f t="shared" si="12"/>
        <v>#N/A</v>
      </c>
      <c r="L38" s="7" t="e">
        <f>IF(J38="",COUNT('[2]Input'!A:A)+1,K38)</f>
        <v>#N/A</v>
      </c>
      <c r="N38" s="7">
        <v>11</v>
      </c>
      <c r="P38" s="7" t="e">
        <f t="shared" si="13"/>
        <v>#N/A</v>
      </c>
      <c r="R38" s="7" t="e">
        <f t="shared" si="3"/>
        <v>#N/A</v>
      </c>
    </row>
    <row r="39" spans="1:18" ht="13.5" customHeight="1">
      <c r="A39" s="6"/>
      <c r="B39" s="5"/>
      <c r="C39" s="6"/>
      <c r="H39">
        <f t="shared" si="11"/>
      </c>
      <c r="I39" t="e">
        <f>VLOOKUP(A39,Input!A$3:D$15,4)</f>
        <v>#N/A</v>
      </c>
      <c r="J39" t="e">
        <f t="shared" si="4"/>
        <v>#N/A</v>
      </c>
      <c r="K39" s="7" t="e">
        <f t="shared" si="12"/>
        <v>#N/A</v>
      </c>
      <c r="L39" s="7" t="e">
        <f>IF(J39="",COUNT('[2]Input'!A:A)+1,K39)</f>
        <v>#N/A</v>
      </c>
      <c r="N39" s="7">
        <v>12</v>
      </c>
      <c r="P39" s="7" t="e">
        <f t="shared" si="13"/>
        <v>#N/A</v>
      </c>
      <c r="R39" s="7" t="e">
        <f t="shared" si="3"/>
        <v>#N/A</v>
      </c>
    </row>
    <row r="40" spans="1:18" ht="13.5" customHeight="1">
      <c r="A40" s="6"/>
      <c r="B40" s="5"/>
      <c r="C40" s="6"/>
      <c r="H40">
        <f t="shared" si="11"/>
      </c>
      <c r="I40" t="e">
        <f>VLOOKUP(A40,Input!A$3:D$15,4)</f>
        <v>#N/A</v>
      </c>
      <c r="J40" t="e">
        <f t="shared" si="4"/>
        <v>#N/A</v>
      </c>
      <c r="K40" s="7" t="e">
        <f t="shared" si="12"/>
        <v>#N/A</v>
      </c>
      <c r="L40" s="7" t="e">
        <f>IF(J40="",COUNT('[2]Input'!A:A)+1,K40)</f>
        <v>#N/A</v>
      </c>
      <c r="N40" s="7">
        <v>13</v>
      </c>
      <c r="P40" s="7" t="e">
        <f t="shared" si="13"/>
        <v>#N/A</v>
      </c>
      <c r="R40" s="7" t="e">
        <f>IF(N40+1&gt;P40,ABS(IF(N41="",P40+(N40-P40)/2,IF(L41&gt;P40,P40+(L41-1-P40)/2,N41))-$N$1),"")</f>
        <v>#N/A</v>
      </c>
    </row>
    <row r="41" spans="1:3" ht="13.5" customHeight="1">
      <c r="A41" s="6"/>
      <c r="B41" s="5"/>
      <c r="C41" s="6"/>
    </row>
    <row r="42" spans="1:3" ht="13.5" customHeight="1">
      <c r="A42" s="6"/>
      <c r="B42" s="5"/>
      <c r="C42" s="6"/>
    </row>
    <row r="43" spans="1:3" ht="13.5" customHeight="1">
      <c r="A43" s="6"/>
      <c r="B43" s="5"/>
      <c r="C43" s="6"/>
    </row>
    <row r="44" spans="1:3" ht="13.5" customHeight="1">
      <c r="A44" s="6"/>
      <c r="B44" s="5"/>
      <c r="C44" s="6"/>
    </row>
    <row r="45" spans="1:3" ht="13.5" customHeight="1">
      <c r="A45" s="6"/>
      <c r="B45" s="5"/>
      <c r="C45" s="6"/>
    </row>
    <row r="46" spans="1:3" ht="13.5" customHeight="1">
      <c r="A46" s="6"/>
      <c r="B46" s="5"/>
      <c r="C46" s="6"/>
    </row>
    <row r="47" spans="1:3" ht="13.5" customHeight="1">
      <c r="A47" s="6"/>
      <c r="B47" s="5"/>
      <c r="C47" s="6"/>
    </row>
    <row r="48" spans="1:3" ht="13.5" customHeight="1">
      <c r="A48" s="6"/>
      <c r="B48" s="5"/>
      <c r="C48" s="6"/>
    </row>
    <row r="49" spans="1:3" ht="13.5" customHeight="1">
      <c r="A49" s="6"/>
      <c r="B49" s="5"/>
      <c r="C49" s="6"/>
    </row>
    <row r="50" spans="1:3" ht="13.5" customHeight="1">
      <c r="A50" s="6"/>
      <c r="B50" s="5"/>
      <c r="C50" s="6"/>
    </row>
    <row r="51" spans="1:3" ht="13.5" customHeight="1">
      <c r="A51" s="6"/>
      <c r="B51" s="5"/>
      <c r="C51" s="6"/>
    </row>
    <row r="52" spans="1:3" ht="13.5" customHeight="1">
      <c r="A52" s="6"/>
      <c r="B52" s="5"/>
      <c r="C52" s="6"/>
    </row>
    <row r="53" spans="1:3" ht="13.5" customHeight="1">
      <c r="A53" s="6"/>
      <c r="B53" s="5"/>
      <c r="C53" s="6"/>
    </row>
    <row r="54" spans="1:3" ht="13.5" customHeight="1">
      <c r="A54" s="6"/>
      <c r="B54" s="5"/>
      <c r="C54" s="6"/>
    </row>
    <row r="55" spans="1:3" ht="13.5" customHeight="1">
      <c r="A55" s="6"/>
      <c r="B55" s="5"/>
      <c r="C55" s="6"/>
    </row>
    <row r="56" spans="1:3" ht="13.5" customHeight="1">
      <c r="A56" s="6"/>
      <c r="B56" s="5"/>
      <c r="C56" s="6"/>
    </row>
    <row r="57" spans="1:3" ht="13.5" customHeight="1">
      <c r="A57" s="6"/>
      <c r="B57" s="5"/>
      <c r="C57" s="6"/>
    </row>
    <row r="58" spans="1:3" ht="13.5" customHeight="1">
      <c r="A58" s="6"/>
      <c r="B58" s="5"/>
      <c r="C58" s="6"/>
    </row>
    <row r="59" spans="1:3" ht="13.5" customHeight="1">
      <c r="A59" s="6"/>
      <c r="B59" s="5"/>
      <c r="C59" s="6"/>
    </row>
    <row r="60" spans="1:3" ht="13.5" customHeight="1">
      <c r="A60" s="6"/>
      <c r="B60" s="5"/>
      <c r="C60" s="6"/>
    </row>
    <row r="61" spans="1:3" ht="13.5" customHeight="1">
      <c r="A61" s="6"/>
      <c r="B61" s="5"/>
      <c r="C61" s="6"/>
    </row>
    <row r="62" spans="1:3" ht="13.5" customHeight="1">
      <c r="A62" s="6"/>
      <c r="B62" s="5"/>
      <c r="C62" s="6"/>
    </row>
    <row r="63" spans="1:3" ht="13.5" customHeight="1">
      <c r="A63" s="6"/>
      <c r="B63" s="5"/>
      <c r="C63" s="6"/>
    </row>
    <row r="64" spans="1:3" ht="13.5" customHeight="1">
      <c r="A64" s="6"/>
      <c r="B64" s="5"/>
      <c r="C64" s="6"/>
    </row>
    <row r="65" spans="1:3" ht="13.5" customHeight="1">
      <c r="A65" s="6"/>
      <c r="B65" s="5"/>
      <c r="C65" s="6"/>
    </row>
    <row r="66" spans="1:3" ht="13.5" customHeight="1">
      <c r="A66" s="6"/>
      <c r="B66" s="5"/>
      <c r="C66" s="6"/>
    </row>
    <row r="67" spans="1:3" ht="13.5" customHeight="1">
      <c r="A67" s="6"/>
      <c r="B67" s="5"/>
      <c r="C67" s="6"/>
    </row>
    <row r="68" spans="1:3" ht="13.5" customHeight="1">
      <c r="A68" s="1"/>
      <c r="B68" s="10"/>
      <c r="C68" s="6"/>
    </row>
    <row r="69" spans="1:3" ht="13.5" customHeight="1">
      <c r="A69" s="1"/>
      <c r="B69" s="10"/>
      <c r="C69" s="6"/>
    </row>
    <row r="70" spans="1:3" ht="13.5" customHeight="1">
      <c r="A70" s="1"/>
      <c r="B70" s="10"/>
      <c r="C70" s="6"/>
    </row>
    <row r="71" spans="1:3" ht="13.5" customHeight="1">
      <c r="A71" s="1"/>
      <c r="B71" s="10"/>
      <c r="C71" s="6"/>
    </row>
    <row r="72" spans="1:3" ht="13.5" customHeight="1">
      <c r="A72" s="1"/>
      <c r="B72" s="10"/>
      <c r="C72" s="6"/>
    </row>
    <row r="73" spans="1:3" ht="13.5" customHeight="1">
      <c r="A73" s="1"/>
      <c r="B73" s="10"/>
      <c r="C73" s="6"/>
    </row>
    <row r="74" spans="1:3" ht="13.5" customHeight="1">
      <c r="A74" s="1"/>
      <c r="B74" s="10"/>
      <c r="C74" s="6"/>
    </row>
    <row r="75" spans="1:3" ht="13.5" customHeight="1">
      <c r="A75" s="1"/>
      <c r="B75" s="10"/>
      <c r="C75" s="6"/>
    </row>
    <row r="76" spans="1:3" ht="13.5" customHeight="1">
      <c r="A76" s="1"/>
      <c r="B76" s="10"/>
      <c r="C76" s="6"/>
    </row>
    <row r="77" spans="1:3" ht="13.5" customHeight="1">
      <c r="A77" s="1"/>
      <c r="B77" s="10"/>
      <c r="C77" s="6"/>
    </row>
    <row r="78" spans="1:3" ht="13.5" customHeight="1">
      <c r="A78" s="1"/>
      <c r="B78" s="10"/>
      <c r="C78" s="6"/>
    </row>
    <row r="79" spans="1:3" ht="13.5" customHeight="1">
      <c r="A79" s="1"/>
      <c r="B79" s="10"/>
      <c r="C79" s="6"/>
    </row>
    <row r="80" spans="1:3" ht="13.5" customHeight="1">
      <c r="A80" s="1"/>
      <c r="B80" s="10"/>
      <c r="C80" s="6"/>
    </row>
    <row r="81" spans="1:3" ht="13.5" customHeight="1">
      <c r="A81" s="1"/>
      <c r="B81" s="10"/>
      <c r="C81" s="6"/>
    </row>
    <row r="82" spans="1:3" ht="13.5" customHeight="1">
      <c r="A82" s="1"/>
      <c r="B82" s="10"/>
      <c r="C82" s="6"/>
    </row>
    <row r="83" spans="1:3" ht="13.5" customHeight="1">
      <c r="A83" s="1"/>
      <c r="B83" s="10"/>
      <c r="C83" s="6"/>
    </row>
    <row r="84" spans="1:3" ht="13.5" customHeight="1">
      <c r="A84" s="1"/>
      <c r="B84" s="10"/>
      <c r="C84" s="6"/>
    </row>
    <row r="85" spans="1:3" ht="13.5" customHeight="1">
      <c r="A85" s="1"/>
      <c r="B85" s="10"/>
      <c r="C85" s="6"/>
    </row>
    <row r="86" spans="1:3" ht="13.5" customHeight="1">
      <c r="A86" s="1"/>
      <c r="B86" s="10"/>
      <c r="C86" s="6"/>
    </row>
    <row r="87" spans="1:3" ht="13.5" customHeight="1">
      <c r="A87" s="1"/>
      <c r="B87" s="10"/>
      <c r="C87" s="6"/>
    </row>
    <row r="88" spans="1:3" ht="13.5" customHeight="1">
      <c r="A88" s="1"/>
      <c r="B88" s="10"/>
      <c r="C88" s="6"/>
    </row>
    <row r="89" spans="1:3" ht="13.5" customHeight="1">
      <c r="A89" s="1"/>
      <c r="B89" s="10"/>
      <c r="C89" s="6"/>
    </row>
    <row r="90" spans="1:3" ht="13.5" customHeight="1">
      <c r="A90" s="1"/>
      <c r="B90" s="10"/>
      <c r="C90" s="6"/>
    </row>
    <row r="91" spans="1:3" ht="13.5" customHeight="1">
      <c r="A91" s="1"/>
      <c r="B91" s="10"/>
      <c r="C91" s="6"/>
    </row>
    <row r="92" spans="1:3" ht="13.5" customHeight="1">
      <c r="A92" s="1"/>
      <c r="B92" s="10"/>
      <c r="C92" s="6"/>
    </row>
    <row r="93" spans="1:3" ht="13.5" customHeight="1">
      <c r="A93" s="1"/>
      <c r="B93" s="10"/>
      <c r="C93" s="6"/>
    </row>
    <row r="94" spans="1:3" ht="13.5" customHeight="1">
      <c r="A94" s="1"/>
      <c r="B94" s="10"/>
      <c r="C94" s="6"/>
    </row>
    <row r="95" spans="1:3" ht="13.5" customHeight="1">
      <c r="A95" s="1"/>
      <c r="B95" s="10"/>
      <c r="C95" s="6"/>
    </row>
    <row r="96" spans="1:3" ht="13.5" customHeight="1">
      <c r="A96" s="1"/>
      <c r="B96" s="10"/>
      <c r="C96" s="6"/>
    </row>
    <row r="97" spans="1:3" ht="13.5" customHeight="1">
      <c r="A97" s="1"/>
      <c r="B97" s="10"/>
      <c r="C97" s="6"/>
    </row>
    <row r="98" spans="1:3" ht="13.5" customHeight="1">
      <c r="A98" s="1"/>
      <c r="B98" s="10"/>
      <c r="C98" s="6"/>
    </row>
    <row r="99" spans="1:3" ht="13.5" customHeight="1">
      <c r="A99" s="1"/>
      <c r="B99" s="10"/>
      <c r="C99" s="6"/>
    </row>
    <row r="100" spans="1:3" ht="13.5" customHeight="1">
      <c r="A100" s="1"/>
      <c r="B100" s="10"/>
      <c r="C100" s="6"/>
    </row>
    <row r="101" spans="1:3" ht="13.5" customHeight="1">
      <c r="A101" s="1"/>
      <c r="B101" s="10"/>
      <c r="C101" s="6"/>
    </row>
    <row r="102" spans="1:3" ht="13.5" customHeight="1">
      <c r="A102" s="1"/>
      <c r="B102" s="10"/>
      <c r="C102" s="6"/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scale="110" r:id="rId1"/>
  <headerFooter alignWithMargins="0">
    <oddHeader>&amp;C&amp;"Brush Script MT,Kursiv"&amp;20&amp;A</oddHeader>
    <oddFooter>&amp;L&amp;F&amp;Cpage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"/>
  <dimension ref="A1:AJ22"/>
  <sheetViews>
    <sheetView zoomScale="80" zoomScaleNormal="80" zoomScalePageLayoutView="0" workbookViewId="0" topLeftCell="A1">
      <selection activeCell="Z22" sqref="Z22"/>
    </sheetView>
  </sheetViews>
  <sheetFormatPr defaultColWidth="10.00390625" defaultRowHeight="13.5"/>
  <cols>
    <col min="1" max="1" width="10.00390625" style="0" customWidth="1"/>
    <col min="2" max="2" width="18.125" style="0" customWidth="1"/>
    <col min="3" max="3" width="11.125" style="0" bestFit="1" customWidth="1"/>
    <col min="4" max="4" width="6.125" style="0" bestFit="1" customWidth="1"/>
    <col min="5" max="5" width="5.00390625" style="0" customWidth="1"/>
    <col min="6" max="6" width="9.375" style="0" customWidth="1"/>
    <col min="7" max="7" width="5.875" style="0" customWidth="1"/>
    <col min="8" max="8" width="5.875" style="0" bestFit="1" customWidth="1"/>
    <col min="9" max="9" width="5.875" style="0" hidden="1" customWidth="1"/>
    <col min="10" max="10" width="6.875" style="0" customWidth="1"/>
    <col min="11" max="11" width="5.875" style="0" bestFit="1" customWidth="1"/>
    <col min="12" max="12" width="5.875" style="0" hidden="1" customWidth="1"/>
    <col min="13" max="13" width="5.875" style="0" customWidth="1"/>
    <col min="14" max="14" width="5.875" style="0" bestFit="1" customWidth="1"/>
    <col min="15" max="15" width="5.875" style="0" hidden="1" customWidth="1"/>
    <col min="16" max="16" width="5.875" style="0" customWidth="1"/>
    <col min="17" max="17" width="5.875" style="0" bestFit="1" customWidth="1"/>
    <col min="18" max="18" width="5.875" style="0" hidden="1" customWidth="1"/>
    <col min="19" max="19" width="8.50390625" style="0" customWidth="1"/>
    <col min="20" max="20" width="7.875" style="0" customWidth="1"/>
    <col min="21" max="21" width="5.875" style="0" hidden="1" customWidth="1"/>
    <col min="22" max="22" width="7.50390625" style="0" customWidth="1"/>
    <col min="23" max="23" width="9.125" style="0" customWidth="1"/>
    <col min="24" max="24" width="5.875" style="0" hidden="1" customWidth="1"/>
    <col min="25" max="25" width="5.875" style="0" customWidth="1"/>
    <col min="26" max="26" width="5.875" style="0" bestFit="1" customWidth="1"/>
    <col min="27" max="27" width="5.875" style="0" hidden="1" customWidth="1"/>
    <col min="28" max="28" width="8.50390625" style="0" customWidth="1"/>
    <col min="29" max="29" width="7.875" style="0" customWidth="1"/>
    <col min="30" max="30" width="5.875" style="0" hidden="1" customWidth="1"/>
    <col min="31" max="31" width="7.125" style="0" customWidth="1"/>
    <col min="32" max="32" width="6.125" style="0" customWidth="1"/>
    <col min="33" max="33" width="5.875" style="0" hidden="1" customWidth="1"/>
    <col min="34" max="34" width="5.875" style="0" customWidth="1"/>
    <col min="35" max="35" width="5.00390625" style="0" customWidth="1"/>
    <col min="36" max="36" width="5.875" style="0" customWidth="1"/>
  </cols>
  <sheetData>
    <row r="1" spans="1:36" s="15" customFormat="1" ht="15" customHeight="1">
      <c r="A1" s="14" t="s">
        <v>6</v>
      </c>
      <c r="B1" s="14" t="s">
        <v>0</v>
      </c>
      <c r="C1" s="14" t="s">
        <v>7</v>
      </c>
      <c r="D1" s="14" t="s">
        <v>8</v>
      </c>
      <c r="E1" s="14" t="s">
        <v>9</v>
      </c>
      <c r="F1" s="14" t="s">
        <v>10</v>
      </c>
      <c r="G1" s="111" t="s">
        <v>24</v>
      </c>
      <c r="H1" s="112"/>
      <c r="I1" s="113"/>
      <c r="J1" s="21" t="s">
        <v>20</v>
      </c>
      <c r="K1" s="22"/>
      <c r="L1" s="22"/>
      <c r="M1" s="21" t="s">
        <v>23</v>
      </c>
      <c r="N1" s="22"/>
      <c r="O1" s="22"/>
      <c r="P1" s="21" t="s">
        <v>22</v>
      </c>
      <c r="Q1" s="22"/>
      <c r="R1" s="22"/>
      <c r="S1" s="21" t="s">
        <v>39</v>
      </c>
      <c r="T1" s="22"/>
      <c r="U1" s="22"/>
      <c r="V1" s="21" t="s">
        <v>21</v>
      </c>
      <c r="W1" s="22"/>
      <c r="X1" s="22"/>
      <c r="Y1" s="21" t="s">
        <v>25</v>
      </c>
      <c r="Z1" s="22"/>
      <c r="AA1" s="22"/>
      <c r="AB1" s="79"/>
      <c r="AC1" s="79"/>
      <c r="AD1" s="80"/>
      <c r="AE1" s="80"/>
      <c r="AF1" s="80"/>
      <c r="AG1" s="80"/>
      <c r="AH1" s="81"/>
      <c r="AI1" s="80"/>
      <c r="AJ1" s="80"/>
    </row>
    <row r="2" spans="1:36" s="15" customFormat="1" ht="15" customHeight="1">
      <c r="A2" s="1"/>
      <c r="B2" s="16"/>
      <c r="C2" s="14"/>
      <c r="D2" s="14"/>
      <c r="E2" s="14" t="s">
        <v>11</v>
      </c>
      <c r="F2" s="14" t="s">
        <v>4</v>
      </c>
      <c r="G2" s="23" t="s">
        <v>27</v>
      </c>
      <c r="H2" s="24" t="s">
        <v>6</v>
      </c>
      <c r="I2" s="24" t="s">
        <v>4</v>
      </c>
      <c r="J2" s="23" t="s">
        <v>27</v>
      </c>
      <c r="K2" s="24" t="s">
        <v>6</v>
      </c>
      <c r="L2" s="24" t="s">
        <v>4</v>
      </c>
      <c r="M2" s="23" t="s">
        <v>28</v>
      </c>
      <c r="N2" s="24" t="s">
        <v>6</v>
      </c>
      <c r="O2" s="24" t="s">
        <v>4</v>
      </c>
      <c r="P2" s="23" t="s">
        <v>27</v>
      </c>
      <c r="Q2" s="24" t="s">
        <v>6</v>
      </c>
      <c r="R2" s="24" t="s">
        <v>4</v>
      </c>
      <c r="S2" s="23" t="s">
        <v>27</v>
      </c>
      <c r="T2" s="24" t="s">
        <v>6</v>
      </c>
      <c r="U2" s="24" t="s">
        <v>4</v>
      </c>
      <c r="V2" s="23" t="s">
        <v>27</v>
      </c>
      <c r="W2" s="24" t="s">
        <v>6</v>
      </c>
      <c r="X2" s="24" t="s">
        <v>4</v>
      </c>
      <c r="Y2" s="23" t="s">
        <v>27</v>
      </c>
      <c r="Z2" s="24" t="s">
        <v>6</v>
      </c>
      <c r="AA2" s="24" t="s">
        <v>4</v>
      </c>
      <c r="AB2" s="79"/>
      <c r="AC2" s="79"/>
      <c r="AD2" s="82"/>
      <c r="AE2" s="82"/>
      <c r="AF2" s="82"/>
      <c r="AG2" s="82"/>
      <c r="AH2" s="81"/>
      <c r="AI2" s="82"/>
      <c r="AJ2" s="82"/>
    </row>
    <row r="3" spans="1:36" ht="15" customHeight="1">
      <c r="A3" s="27">
        <f aca="true" t="shared" si="0" ref="A3:A18">IF(F3,IF(F3=F2,A2,ROW()-2),"")</f>
        <v>1</v>
      </c>
      <c r="B3" t="s">
        <v>50</v>
      </c>
      <c r="C3" t="s">
        <v>69</v>
      </c>
      <c r="D3" t="s">
        <v>70</v>
      </c>
      <c r="E3">
        <v>8</v>
      </c>
      <c r="F3" s="25">
        <f aca="true" t="shared" si="1" ref="F3:F15">G3+J3+M3+P3+S3+V3+Y3+AB3+AE3</f>
        <v>30.5</v>
      </c>
      <c r="G3" s="26">
        <v>16</v>
      </c>
      <c r="H3" s="25">
        <v>5</v>
      </c>
      <c r="I3" s="25">
        <v>5.5</v>
      </c>
      <c r="J3" s="26">
        <v>3</v>
      </c>
      <c r="K3" s="25">
        <v>1</v>
      </c>
      <c r="L3" s="25">
        <v>1</v>
      </c>
      <c r="M3" s="26">
        <v>3</v>
      </c>
      <c r="N3" s="25">
        <v>1</v>
      </c>
      <c r="O3" s="25">
        <v>1</v>
      </c>
      <c r="P3" s="26">
        <v>2</v>
      </c>
      <c r="Q3" s="25">
        <v>1</v>
      </c>
      <c r="R3" s="25">
        <v>1</v>
      </c>
      <c r="S3" s="76">
        <v>1</v>
      </c>
      <c r="T3">
        <v>1</v>
      </c>
      <c r="U3" s="25">
        <v>1</v>
      </c>
      <c r="V3" s="26">
        <v>3</v>
      </c>
      <c r="W3" s="25">
        <v>1</v>
      </c>
      <c r="X3" s="25">
        <v>1</v>
      </c>
      <c r="Y3" s="26">
        <v>2.5</v>
      </c>
      <c r="Z3" s="25">
        <v>2</v>
      </c>
      <c r="AA3">
        <v>2.5</v>
      </c>
      <c r="AB3" s="81"/>
      <c r="AC3" s="81"/>
      <c r="AD3" s="81"/>
      <c r="AE3" s="81"/>
      <c r="AF3" s="81"/>
      <c r="AG3" s="81"/>
      <c r="AH3" s="81"/>
      <c r="AI3" s="83"/>
      <c r="AJ3" s="83"/>
    </row>
    <row r="4" spans="1:36" ht="15" customHeight="1">
      <c r="A4" s="27">
        <f t="shared" si="0"/>
        <v>2</v>
      </c>
      <c r="B4" t="s">
        <v>65</v>
      </c>
      <c r="C4" t="s">
        <v>66</v>
      </c>
      <c r="D4" t="s">
        <v>58</v>
      </c>
      <c r="E4">
        <v>6</v>
      </c>
      <c r="F4" s="25">
        <f t="shared" si="1"/>
        <v>34</v>
      </c>
      <c r="G4" s="26">
        <v>4</v>
      </c>
      <c r="H4" s="25">
        <v>1</v>
      </c>
      <c r="I4" s="25">
        <v>1</v>
      </c>
      <c r="J4" s="26">
        <v>9</v>
      </c>
      <c r="K4" s="25">
        <v>2</v>
      </c>
      <c r="L4" s="25">
        <v>2</v>
      </c>
      <c r="M4" s="26">
        <v>6</v>
      </c>
      <c r="N4" s="25">
        <v>3</v>
      </c>
      <c r="O4" s="25">
        <v>3</v>
      </c>
      <c r="P4" s="26">
        <v>5</v>
      </c>
      <c r="Q4" s="25">
        <v>2</v>
      </c>
      <c r="R4" s="25">
        <v>2</v>
      </c>
      <c r="S4" s="77">
        <v>4</v>
      </c>
      <c r="T4" s="73">
        <v>4</v>
      </c>
      <c r="U4" s="25">
        <v>4</v>
      </c>
      <c r="V4" s="26">
        <v>5</v>
      </c>
      <c r="W4" s="25">
        <v>2</v>
      </c>
      <c r="X4" s="25">
        <v>2.5</v>
      </c>
      <c r="Y4" s="26">
        <v>1</v>
      </c>
      <c r="Z4" s="25">
        <v>1</v>
      </c>
      <c r="AA4" s="74">
        <v>1</v>
      </c>
      <c r="AB4" s="85"/>
      <c r="AC4" s="85"/>
      <c r="AD4" s="85"/>
      <c r="AE4" s="81"/>
      <c r="AF4" s="85"/>
      <c r="AG4" s="85"/>
      <c r="AH4" s="81"/>
      <c r="AI4" s="83"/>
      <c r="AJ4" s="83"/>
    </row>
    <row r="5" spans="1:36" ht="15" customHeight="1">
      <c r="A5" s="27">
        <f t="shared" si="0"/>
        <v>3</v>
      </c>
      <c r="B5" s="73" t="s">
        <v>59</v>
      </c>
      <c r="C5" s="73" t="s">
        <v>60</v>
      </c>
      <c r="D5" s="73" t="s">
        <v>58</v>
      </c>
      <c r="E5" s="73">
        <v>2</v>
      </c>
      <c r="F5" s="25">
        <f t="shared" si="1"/>
        <v>45.5</v>
      </c>
      <c r="G5" s="75">
        <v>8</v>
      </c>
      <c r="H5" s="74">
        <v>3</v>
      </c>
      <c r="I5" s="74">
        <v>3</v>
      </c>
      <c r="J5" s="75">
        <v>11</v>
      </c>
      <c r="K5" s="74">
        <v>3</v>
      </c>
      <c r="L5" s="74">
        <v>3</v>
      </c>
      <c r="M5" s="75">
        <v>5</v>
      </c>
      <c r="N5" s="74">
        <v>2</v>
      </c>
      <c r="O5" s="74">
        <v>2</v>
      </c>
      <c r="P5" s="75">
        <v>10</v>
      </c>
      <c r="Q5" s="74">
        <v>4</v>
      </c>
      <c r="R5" s="74">
        <v>4</v>
      </c>
      <c r="S5" s="77">
        <v>2</v>
      </c>
      <c r="T5" s="73">
        <v>2</v>
      </c>
      <c r="U5" s="74">
        <v>2</v>
      </c>
      <c r="V5" s="75">
        <v>7</v>
      </c>
      <c r="W5" s="74">
        <v>4</v>
      </c>
      <c r="X5" s="74">
        <v>4</v>
      </c>
      <c r="Y5" s="75">
        <v>2.5</v>
      </c>
      <c r="Z5" s="74">
        <v>2</v>
      </c>
      <c r="AA5" s="25">
        <v>2.5</v>
      </c>
      <c r="AB5" s="81"/>
      <c r="AC5" s="81"/>
      <c r="AD5" s="85"/>
      <c r="AE5" s="81"/>
      <c r="AF5" s="85"/>
      <c r="AG5" s="85"/>
      <c r="AH5" s="81"/>
      <c r="AI5" s="83"/>
      <c r="AJ5" s="83"/>
    </row>
    <row r="6" spans="1:36" ht="15" customHeight="1">
      <c r="A6" s="27">
        <f t="shared" si="0"/>
        <v>4</v>
      </c>
      <c r="B6" t="s">
        <v>62</v>
      </c>
      <c r="C6" t="s">
        <v>63</v>
      </c>
      <c r="D6" t="s">
        <v>58</v>
      </c>
      <c r="E6">
        <v>4</v>
      </c>
      <c r="F6" s="25">
        <f t="shared" si="1"/>
        <v>59.5</v>
      </c>
      <c r="G6" s="26">
        <v>14</v>
      </c>
      <c r="H6" s="25">
        <v>4</v>
      </c>
      <c r="I6" s="25">
        <v>4</v>
      </c>
      <c r="J6" s="26">
        <v>12.5</v>
      </c>
      <c r="K6" s="25">
        <v>4</v>
      </c>
      <c r="L6" s="25">
        <v>4</v>
      </c>
      <c r="M6" s="26">
        <v>9</v>
      </c>
      <c r="N6" s="25">
        <v>5</v>
      </c>
      <c r="O6" s="25">
        <v>5</v>
      </c>
      <c r="P6" s="26">
        <v>12</v>
      </c>
      <c r="Q6" s="25">
        <v>5</v>
      </c>
      <c r="R6" s="25">
        <v>5</v>
      </c>
      <c r="S6" s="77">
        <v>3</v>
      </c>
      <c r="T6" s="73">
        <v>3</v>
      </c>
      <c r="U6" s="25">
        <v>3</v>
      </c>
      <c r="V6" s="26">
        <v>5</v>
      </c>
      <c r="W6" s="25">
        <v>2</v>
      </c>
      <c r="X6" s="25">
        <v>2.5</v>
      </c>
      <c r="Y6" s="26">
        <v>4</v>
      </c>
      <c r="Z6" s="25">
        <v>4</v>
      </c>
      <c r="AA6" s="25">
        <v>4</v>
      </c>
      <c r="AB6" s="81"/>
      <c r="AC6" s="81"/>
      <c r="AD6" s="81"/>
      <c r="AE6" s="81"/>
      <c r="AF6" s="81"/>
      <c r="AG6" s="81"/>
      <c r="AH6" s="81"/>
      <c r="AI6" s="83"/>
      <c r="AJ6" s="83"/>
    </row>
    <row r="7" spans="1:36" ht="15" customHeight="1">
      <c r="A7" s="27">
        <f t="shared" si="0"/>
        <v>5</v>
      </c>
      <c r="B7" s="73" t="s">
        <v>72</v>
      </c>
      <c r="C7" s="73" t="s">
        <v>66</v>
      </c>
      <c r="D7" s="73" t="s">
        <v>58</v>
      </c>
      <c r="E7" s="73">
        <v>10</v>
      </c>
      <c r="F7" s="25">
        <f t="shared" si="1"/>
        <v>74</v>
      </c>
      <c r="G7" s="75">
        <v>16</v>
      </c>
      <c r="H7" s="74">
        <v>5</v>
      </c>
      <c r="I7" s="74">
        <v>5.5</v>
      </c>
      <c r="J7" s="75">
        <v>13</v>
      </c>
      <c r="K7" s="74">
        <v>5</v>
      </c>
      <c r="L7" s="74">
        <v>5</v>
      </c>
      <c r="M7" s="75">
        <v>8</v>
      </c>
      <c r="N7" s="74">
        <v>4</v>
      </c>
      <c r="O7" s="74">
        <v>4</v>
      </c>
      <c r="P7" s="75">
        <v>13</v>
      </c>
      <c r="Q7" s="74">
        <v>6</v>
      </c>
      <c r="R7" s="74">
        <v>6</v>
      </c>
      <c r="S7" s="76">
        <v>6</v>
      </c>
      <c r="T7">
        <v>6</v>
      </c>
      <c r="U7" s="74">
        <v>6</v>
      </c>
      <c r="V7" s="75">
        <v>13</v>
      </c>
      <c r="W7" s="74">
        <v>6</v>
      </c>
      <c r="X7" s="74">
        <v>6</v>
      </c>
      <c r="Y7" s="75">
        <v>5</v>
      </c>
      <c r="Z7" s="74">
        <v>5</v>
      </c>
      <c r="AA7" s="74">
        <v>5</v>
      </c>
      <c r="AB7" s="85"/>
      <c r="AC7" s="85"/>
      <c r="AD7" s="81"/>
      <c r="AE7" s="81"/>
      <c r="AF7" s="81"/>
      <c r="AG7" s="81"/>
      <c r="AH7" s="81"/>
      <c r="AI7" s="83"/>
      <c r="AJ7" s="83"/>
    </row>
    <row r="8" spans="1:36" ht="15" customHeight="1">
      <c r="A8" s="27">
        <f t="shared" si="0"/>
        <v>6</v>
      </c>
      <c r="B8" s="73" t="s">
        <v>74</v>
      </c>
      <c r="C8" s="73" t="s">
        <v>60</v>
      </c>
      <c r="D8" s="73" t="s">
        <v>58</v>
      </c>
      <c r="E8" s="73">
        <v>12</v>
      </c>
      <c r="F8" s="25">
        <f t="shared" si="1"/>
        <v>88</v>
      </c>
      <c r="G8" s="75">
        <v>7</v>
      </c>
      <c r="H8" s="74">
        <v>2</v>
      </c>
      <c r="I8" s="74">
        <v>2</v>
      </c>
      <c r="J8" s="75">
        <v>21.5</v>
      </c>
      <c r="K8" s="74">
        <v>7</v>
      </c>
      <c r="L8" s="74">
        <v>7.5</v>
      </c>
      <c r="M8" s="75">
        <v>17</v>
      </c>
      <c r="N8" s="74">
        <v>8</v>
      </c>
      <c r="O8" s="74">
        <v>8.5</v>
      </c>
      <c r="P8" s="75">
        <v>14.5</v>
      </c>
      <c r="Q8" s="74">
        <v>7</v>
      </c>
      <c r="R8" s="74">
        <v>7</v>
      </c>
      <c r="S8" s="76">
        <v>8</v>
      </c>
      <c r="T8">
        <v>8</v>
      </c>
      <c r="U8" s="74">
        <v>8</v>
      </c>
      <c r="V8" s="75">
        <v>14</v>
      </c>
      <c r="W8" s="74">
        <v>7</v>
      </c>
      <c r="X8" s="74">
        <v>7.5</v>
      </c>
      <c r="Y8" s="75">
        <v>6</v>
      </c>
      <c r="Z8" s="74">
        <v>6</v>
      </c>
      <c r="AA8" s="78">
        <v>6</v>
      </c>
      <c r="AB8" s="81"/>
      <c r="AC8" s="81"/>
      <c r="AD8" s="81"/>
      <c r="AE8" s="81"/>
      <c r="AF8" s="81"/>
      <c r="AG8" s="81"/>
      <c r="AH8" s="81"/>
      <c r="AI8" s="83"/>
      <c r="AJ8" s="83"/>
    </row>
    <row r="9" spans="1:36" ht="15" customHeight="1">
      <c r="A9" s="27">
        <f t="shared" si="0"/>
        <v>7</v>
      </c>
      <c r="B9" t="s">
        <v>67</v>
      </c>
      <c r="C9" t="s">
        <v>68</v>
      </c>
      <c r="D9" t="s">
        <v>58</v>
      </c>
      <c r="E9">
        <v>7</v>
      </c>
      <c r="F9" s="25">
        <f t="shared" si="1"/>
        <v>103.5</v>
      </c>
      <c r="G9" s="26">
        <v>31</v>
      </c>
      <c r="H9" s="25">
        <v>10</v>
      </c>
      <c r="I9" s="25">
        <v>10</v>
      </c>
      <c r="J9" s="26">
        <v>19.5</v>
      </c>
      <c r="K9" s="25">
        <v>6</v>
      </c>
      <c r="L9" s="25">
        <v>6</v>
      </c>
      <c r="M9" s="26">
        <v>19</v>
      </c>
      <c r="N9" s="25">
        <v>10</v>
      </c>
      <c r="O9" s="25">
        <v>10.5</v>
      </c>
      <c r="P9" s="26">
        <v>9</v>
      </c>
      <c r="Q9" s="25">
        <v>3</v>
      </c>
      <c r="R9" s="25">
        <v>3</v>
      </c>
      <c r="S9" s="76">
        <v>7</v>
      </c>
      <c r="T9">
        <v>7</v>
      </c>
      <c r="U9" s="25">
        <v>7</v>
      </c>
      <c r="V9" s="26">
        <v>11</v>
      </c>
      <c r="W9" s="25">
        <v>5</v>
      </c>
      <c r="X9" s="25">
        <v>5</v>
      </c>
      <c r="Y9" s="26">
        <v>7</v>
      </c>
      <c r="Z9" s="25">
        <v>7</v>
      </c>
      <c r="AA9" s="74">
        <v>7</v>
      </c>
      <c r="AB9" s="81"/>
      <c r="AC9" s="81"/>
      <c r="AD9" s="81"/>
      <c r="AE9" s="81"/>
      <c r="AF9" s="81"/>
      <c r="AG9" s="81"/>
      <c r="AH9" s="81"/>
      <c r="AI9" s="83"/>
      <c r="AJ9" s="83"/>
    </row>
    <row r="10" spans="1:36" ht="15" customHeight="1">
      <c r="A10" s="27">
        <f t="shared" si="0"/>
        <v>8</v>
      </c>
      <c r="B10" t="s">
        <v>56</v>
      </c>
      <c r="C10" t="s">
        <v>57</v>
      </c>
      <c r="D10" t="s">
        <v>58</v>
      </c>
      <c r="E10">
        <v>1</v>
      </c>
      <c r="F10" s="25">
        <f t="shared" si="1"/>
        <v>104.5</v>
      </c>
      <c r="G10" s="26">
        <v>22</v>
      </c>
      <c r="H10" s="25">
        <v>7</v>
      </c>
      <c r="I10" s="25">
        <v>7</v>
      </c>
      <c r="J10" s="26">
        <v>21.5</v>
      </c>
      <c r="K10" s="25">
        <v>7</v>
      </c>
      <c r="L10" s="25">
        <v>7.5</v>
      </c>
      <c r="M10" s="26">
        <v>13</v>
      </c>
      <c r="N10" s="25">
        <v>6</v>
      </c>
      <c r="O10" s="25">
        <v>6</v>
      </c>
      <c r="P10" s="26">
        <v>16</v>
      </c>
      <c r="Q10" s="25">
        <v>8</v>
      </c>
      <c r="R10" s="25">
        <v>8</v>
      </c>
      <c r="S10" s="76">
        <v>5</v>
      </c>
      <c r="T10">
        <v>5</v>
      </c>
      <c r="U10" s="25">
        <v>5</v>
      </c>
      <c r="V10" s="26">
        <v>19</v>
      </c>
      <c r="W10" s="25">
        <v>9</v>
      </c>
      <c r="X10" s="25">
        <v>9.5</v>
      </c>
      <c r="Y10" s="26">
        <v>8</v>
      </c>
      <c r="Z10" s="25">
        <v>8</v>
      </c>
      <c r="AA10" s="74">
        <v>8</v>
      </c>
      <c r="AB10" s="81"/>
      <c r="AC10" s="81"/>
      <c r="AD10" s="85"/>
      <c r="AE10" s="81"/>
      <c r="AF10" s="85"/>
      <c r="AG10" s="85"/>
      <c r="AH10" s="81"/>
      <c r="AI10" s="84"/>
      <c r="AJ10" s="84"/>
    </row>
    <row r="11" spans="1:36" s="73" customFormat="1" ht="15" customHeight="1">
      <c r="A11" s="27">
        <f t="shared" si="0"/>
        <v>9</v>
      </c>
      <c r="B11" t="s">
        <v>71</v>
      </c>
      <c r="C11" t="s">
        <v>69</v>
      </c>
      <c r="D11" t="s">
        <v>70</v>
      </c>
      <c r="E11">
        <v>9</v>
      </c>
      <c r="F11" s="25">
        <f t="shared" si="1"/>
        <v>131</v>
      </c>
      <c r="G11" s="26">
        <v>32</v>
      </c>
      <c r="H11" s="25">
        <v>11</v>
      </c>
      <c r="I11" s="25">
        <v>11</v>
      </c>
      <c r="J11" s="26">
        <v>27</v>
      </c>
      <c r="K11" s="25">
        <v>9</v>
      </c>
      <c r="L11" s="25">
        <v>9</v>
      </c>
      <c r="M11" s="26">
        <v>16</v>
      </c>
      <c r="N11" s="25">
        <v>7</v>
      </c>
      <c r="O11" s="25">
        <v>7</v>
      </c>
      <c r="P11" s="26">
        <v>20</v>
      </c>
      <c r="Q11" s="25">
        <v>11</v>
      </c>
      <c r="R11" s="25">
        <v>11</v>
      </c>
      <c r="S11" s="76">
        <v>13</v>
      </c>
      <c r="T11">
        <v>13</v>
      </c>
      <c r="U11" s="25">
        <v>13</v>
      </c>
      <c r="V11" s="26">
        <v>14</v>
      </c>
      <c r="W11" s="25">
        <v>7</v>
      </c>
      <c r="X11" s="25">
        <v>7.5</v>
      </c>
      <c r="Y11" s="26">
        <v>9</v>
      </c>
      <c r="Z11" s="25">
        <v>9</v>
      </c>
      <c r="AA11" s="25">
        <v>9</v>
      </c>
      <c r="AB11" s="85"/>
      <c r="AC11" s="85"/>
      <c r="AD11" s="85"/>
      <c r="AE11" s="81"/>
      <c r="AF11" s="85"/>
      <c r="AG11" s="85"/>
      <c r="AH11" s="85"/>
      <c r="AI11" s="84"/>
      <c r="AJ11" s="84"/>
    </row>
    <row r="12" spans="1:36" s="73" customFormat="1" ht="15" customHeight="1">
      <c r="A12" s="27">
        <f t="shared" si="0"/>
        <v>10</v>
      </c>
      <c r="B12" s="73" t="s">
        <v>73</v>
      </c>
      <c r="C12" s="73" t="s">
        <v>57</v>
      </c>
      <c r="D12" s="73" t="s">
        <v>58</v>
      </c>
      <c r="E12" s="73">
        <v>11</v>
      </c>
      <c r="F12" s="25">
        <f t="shared" si="1"/>
        <v>132.5</v>
      </c>
      <c r="G12" s="75">
        <v>29</v>
      </c>
      <c r="H12" s="74">
        <v>9</v>
      </c>
      <c r="I12" s="74">
        <v>9</v>
      </c>
      <c r="J12" s="75">
        <v>29.5</v>
      </c>
      <c r="K12" s="74">
        <v>10</v>
      </c>
      <c r="L12" s="74">
        <v>10</v>
      </c>
      <c r="M12" s="75">
        <v>17</v>
      </c>
      <c r="N12" s="74">
        <v>8</v>
      </c>
      <c r="O12" s="74">
        <v>8.5</v>
      </c>
      <c r="P12" s="75">
        <v>17</v>
      </c>
      <c r="Q12" s="74">
        <v>9</v>
      </c>
      <c r="R12" s="74">
        <v>9.5</v>
      </c>
      <c r="S12" s="77">
        <v>9</v>
      </c>
      <c r="T12" s="73">
        <v>9</v>
      </c>
      <c r="U12" s="74">
        <v>9</v>
      </c>
      <c r="V12" s="75">
        <v>19</v>
      </c>
      <c r="W12" s="74">
        <v>9</v>
      </c>
      <c r="X12" s="74">
        <v>9.5</v>
      </c>
      <c r="Y12" s="75">
        <v>12</v>
      </c>
      <c r="Z12" s="74">
        <v>12</v>
      </c>
      <c r="AA12">
        <v>12</v>
      </c>
      <c r="AB12" s="85"/>
      <c r="AC12" s="85"/>
      <c r="AD12" s="81"/>
      <c r="AE12" s="81"/>
      <c r="AF12" s="81"/>
      <c r="AG12" s="81"/>
      <c r="AH12" s="85"/>
      <c r="AI12" s="83"/>
      <c r="AJ12" s="83"/>
    </row>
    <row r="13" spans="1:36" ht="15" customHeight="1">
      <c r="A13" s="27">
        <f t="shared" si="0"/>
        <v>11</v>
      </c>
      <c r="B13" t="s">
        <v>61</v>
      </c>
      <c r="C13" t="s">
        <v>60</v>
      </c>
      <c r="D13" t="s">
        <v>58</v>
      </c>
      <c r="E13">
        <v>3</v>
      </c>
      <c r="F13" s="25">
        <f t="shared" si="1"/>
        <v>136</v>
      </c>
      <c r="G13" s="26">
        <v>23</v>
      </c>
      <c r="H13" s="25">
        <v>8</v>
      </c>
      <c r="I13" s="25">
        <v>8</v>
      </c>
      <c r="J13" s="26">
        <v>32</v>
      </c>
      <c r="K13" s="25">
        <v>11</v>
      </c>
      <c r="L13" s="25">
        <v>11</v>
      </c>
      <c r="M13" s="26">
        <v>19</v>
      </c>
      <c r="N13" s="25">
        <v>10</v>
      </c>
      <c r="O13" s="25">
        <v>10.5</v>
      </c>
      <c r="P13" s="26">
        <v>17</v>
      </c>
      <c r="Q13" s="25">
        <v>9</v>
      </c>
      <c r="R13" s="25">
        <v>9.5</v>
      </c>
      <c r="S13" s="76">
        <v>11</v>
      </c>
      <c r="T13">
        <v>11</v>
      </c>
      <c r="U13" s="25">
        <v>11</v>
      </c>
      <c r="V13" s="26">
        <v>23</v>
      </c>
      <c r="W13" s="25">
        <v>11</v>
      </c>
      <c r="X13" s="25">
        <v>11.5</v>
      </c>
      <c r="Y13" s="26">
        <v>11</v>
      </c>
      <c r="Z13" s="25">
        <v>11</v>
      </c>
      <c r="AA13" s="25">
        <v>11</v>
      </c>
      <c r="AB13" s="81"/>
      <c r="AC13" s="81"/>
      <c r="AD13" s="81"/>
      <c r="AE13" s="81"/>
      <c r="AF13" s="81"/>
      <c r="AG13" s="81"/>
      <c r="AH13" s="81"/>
      <c r="AI13" s="83"/>
      <c r="AJ13" s="83"/>
    </row>
    <row r="14" spans="1:36" ht="15" customHeight="1">
      <c r="A14" s="27">
        <f t="shared" si="0"/>
        <v>12</v>
      </c>
      <c r="B14" t="s">
        <v>64</v>
      </c>
      <c r="C14" t="s">
        <v>60</v>
      </c>
      <c r="D14" t="s">
        <v>58</v>
      </c>
      <c r="E14">
        <v>5</v>
      </c>
      <c r="F14" s="25">
        <f t="shared" si="1"/>
        <v>159.5</v>
      </c>
      <c r="G14" s="26">
        <v>35</v>
      </c>
      <c r="H14" s="25">
        <v>12</v>
      </c>
      <c r="I14" s="25">
        <v>12</v>
      </c>
      <c r="J14" s="26">
        <v>34.5</v>
      </c>
      <c r="K14" s="25">
        <v>12</v>
      </c>
      <c r="L14" s="25">
        <v>12</v>
      </c>
      <c r="M14" s="26">
        <v>24</v>
      </c>
      <c r="N14" s="25">
        <v>12</v>
      </c>
      <c r="O14" s="25">
        <v>12</v>
      </c>
      <c r="P14" s="26">
        <v>23</v>
      </c>
      <c r="Q14" s="25">
        <v>12</v>
      </c>
      <c r="R14" s="25">
        <v>12</v>
      </c>
      <c r="S14" s="76">
        <v>10</v>
      </c>
      <c r="T14">
        <v>10</v>
      </c>
      <c r="U14" s="25">
        <v>10</v>
      </c>
      <c r="V14" s="26">
        <v>23</v>
      </c>
      <c r="W14" s="25">
        <v>11</v>
      </c>
      <c r="X14" s="25">
        <v>11.5</v>
      </c>
      <c r="Y14" s="26">
        <v>10</v>
      </c>
      <c r="Z14" s="25">
        <v>10</v>
      </c>
      <c r="AA14" s="25">
        <v>10</v>
      </c>
      <c r="AB14" s="81"/>
      <c r="AC14" s="81"/>
      <c r="AD14" s="81"/>
      <c r="AE14" s="81"/>
      <c r="AF14" s="81"/>
      <c r="AG14" s="81"/>
      <c r="AH14" s="81"/>
      <c r="AI14" s="83"/>
      <c r="AJ14" s="83"/>
    </row>
    <row r="15" spans="1:36" s="73" customFormat="1" ht="15" customHeight="1">
      <c r="A15" s="27">
        <f t="shared" si="0"/>
        <v>13</v>
      </c>
      <c r="B15" t="s">
        <v>75</v>
      </c>
      <c r="C15" t="s">
        <v>66</v>
      </c>
      <c r="D15" t="s">
        <v>58</v>
      </c>
      <c r="E15">
        <v>13</v>
      </c>
      <c r="F15" s="25">
        <f t="shared" si="1"/>
        <v>175.5</v>
      </c>
      <c r="G15" s="26">
        <v>36</v>
      </c>
      <c r="H15" s="25">
        <v>13</v>
      </c>
      <c r="I15" s="25">
        <v>13</v>
      </c>
      <c r="J15" s="26">
        <v>39</v>
      </c>
      <c r="K15" s="25">
        <v>13</v>
      </c>
      <c r="L15" s="25">
        <v>13</v>
      </c>
      <c r="M15" s="26">
        <v>26</v>
      </c>
      <c r="N15" s="25">
        <v>13</v>
      </c>
      <c r="O15" s="25">
        <v>13</v>
      </c>
      <c r="P15" s="26">
        <v>23.5</v>
      </c>
      <c r="Q15" s="25">
        <v>13</v>
      </c>
      <c r="R15" s="25">
        <v>13</v>
      </c>
      <c r="S15" s="76">
        <v>12</v>
      </c>
      <c r="T15">
        <v>12</v>
      </c>
      <c r="U15" s="25">
        <v>12</v>
      </c>
      <c r="V15" s="26">
        <v>26</v>
      </c>
      <c r="W15" s="25">
        <v>13</v>
      </c>
      <c r="X15" s="25">
        <v>13</v>
      </c>
      <c r="Y15" s="26">
        <v>13</v>
      </c>
      <c r="Z15" s="25">
        <v>13</v>
      </c>
      <c r="AA15" s="25">
        <v>13</v>
      </c>
      <c r="AB15" s="81"/>
      <c r="AC15" s="81"/>
      <c r="AD15" s="81"/>
      <c r="AE15" s="81"/>
      <c r="AF15" s="81"/>
      <c r="AG15" s="81"/>
      <c r="AH15" s="85"/>
      <c r="AI15" s="84"/>
      <c r="AJ15" s="84"/>
    </row>
    <row r="16" spans="1:36" s="73" customFormat="1" ht="15" customHeight="1">
      <c r="A16" s="27">
        <f t="shared" si="0"/>
      </c>
      <c r="B16"/>
      <c r="C16"/>
      <c r="D16"/>
      <c r="E16"/>
      <c r="F16" s="25"/>
      <c r="G16" s="26"/>
      <c r="H16" s="25"/>
      <c r="I16" s="25"/>
      <c r="J16" s="26"/>
      <c r="K16" s="25"/>
      <c r="L16" s="25"/>
      <c r="M16" s="26"/>
      <c r="N16" s="25"/>
      <c r="O16" s="25"/>
      <c r="P16" s="26"/>
      <c r="Q16" s="25"/>
      <c r="R16" s="25"/>
      <c r="S16" s="76"/>
      <c r="T16"/>
      <c r="U16" s="25"/>
      <c r="V16" s="26"/>
      <c r="W16" s="25"/>
      <c r="X16" s="25"/>
      <c r="Y16" s="26"/>
      <c r="Z16" s="25"/>
      <c r="AA16" s="25">
        <v>14</v>
      </c>
      <c r="AB16" s="81"/>
      <c r="AC16" s="81"/>
      <c r="AD16" s="81"/>
      <c r="AE16" s="81"/>
      <c r="AF16" s="81"/>
      <c r="AG16" s="81"/>
      <c r="AH16" s="85"/>
      <c r="AI16" s="83"/>
      <c r="AJ16" s="83"/>
    </row>
    <row r="17" spans="1:36" ht="15" customHeight="1">
      <c r="A17" s="27">
        <f t="shared" si="0"/>
      </c>
      <c r="F17" s="25"/>
      <c r="G17" s="26"/>
      <c r="H17" s="25"/>
      <c r="I17" s="25"/>
      <c r="J17" s="26"/>
      <c r="K17" s="25"/>
      <c r="L17" s="25"/>
      <c r="M17" s="26"/>
      <c r="N17" s="25"/>
      <c r="O17" s="25"/>
      <c r="P17" s="26"/>
      <c r="Q17" s="25"/>
      <c r="R17" s="25"/>
      <c r="S17" s="76"/>
      <c r="U17" s="25"/>
      <c r="V17" s="26"/>
      <c r="W17" s="25"/>
      <c r="X17" s="25"/>
      <c r="Y17" s="26"/>
      <c r="Z17" s="25"/>
      <c r="AA17" s="25">
        <v>15</v>
      </c>
      <c r="AB17" s="81"/>
      <c r="AC17" s="81"/>
      <c r="AD17" s="81"/>
      <c r="AE17" s="81"/>
      <c r="AF17" s="81"/>
      <c r="AG17" s="81"/>
      <c r="AH17" s="81"/>
      <c r="AI17" s="84"/>
      <c r="AJ17" s="84"/>
    </row>
    <row r="18" spans="1:36" ht="15" customHeight="1">
      <c r="A18" s="27">
        <f t="shared" si="0"/>
      </c>
      <c r="F18" s="25"/>
      <c r="G18" s="26"/>
      <c r="H18" s="25"/>
      <c r="I18" s="25"/>
      <c r="J18" s="26"/>
      <c r="K18" s="25"/>
      <c r="L18" s="25"/>
      <c r="M18" s="26"/>
      <c r="N18" s="25"/>
      <c r="O18" s="25"/>
      <c r="P18" s="26"/>
      <c r="Q18" s="25"/>
      <c r="R18" s="25"/>
      <c r="S18" s="76"/>
      <c r="U18" s="25"/>
      <c r="V18" s="26"/>
      <c r="W18" s="25"/>
      <c r="X18" s="25"/>
      <c r="Y18" s="26"/>
      <c r="Z18" s="25"/>
      <c r="AA18" s="25">
        <v>16</v>
      </c>
      <c r="AB18" s="81"/>
      <c r="AC18" s="81"/>
      <c r="AD18" s="81"/>
      <c r="AE18" s="81"/>
      <c r="AF18" s="81"/>
      <c r="AG18" s="81"/>
      <c r="AH18" s="81"/>
      <c r="AI18" s="83"/>
      <c r="AJ18" s="83"/>
    </row>
    <row r="19" spans="1:36" ht="15" customHeight="1">
      <c r="A19" s="27"/>
      <c r="F19" s="25"/>
      <c r="G19" s="26"/>
      <c r="H19" s="25"/>
      <c r="I19" s="25"/>
      <c r="J19" s="26"/>
      <c r="K19" s="25"/>
      <c r="L19" s="25"/>
      <c r="M19" s="26"/>
      <c r="N19" s="25"/>
      <c r="O19" s="25"/>
      <c r="P19" s="26"/>
      <c r="Q19" s="25"/>
      <c r="R19" s="25"/>
      <c r="S19" s="76"/>
      <c r="U19" s="25"/>
      <c r="V19" s="26"/>
      <c r="W19" s="25"/>
      <c r="X19" s="25"/>
      <c r="Y19" s="26"/>
      <c r="Z19" s="25"/>
      <c r="AB19" s="81"/>
      <c r="AC19" s="81"/>
      <c r="AD19" s="81"/>
      <c r="AE19" s="81"/>
      <c r="AF19" s="81"/>
      <c r="AG19" s="81"/>
      <c r="AH19" s="81"/>
      <c r="AI19" s="83"/>
      <c r="AJ19" s="83"/>
    </row>
    <row r="20" spans="1:36" ht="15" customHeight="1">
      <c r="A20" s="27"/>
      <c r="F20" s="25"/>
      <c r="G20" s="26"/>
      <c r="H20" s="25"/>
      <c r="I20" s="25"/>
      <c r="J20" s="26"/>
      <c r="K20" s="25"/>
      <c r="L20" s="25"/>
      <c r="M20" s="26"/>
      <c r="N20" s="25"/>
      <c r="O20" s="25"/>
      <c r="P20" s="26"/>
      <c r="Q20" s="25"/>
      <c r="R20" s="25"/>
      <c r="S20" s="76"/>
      <c r="U20" s="25"/>
      <c r="V20" s="26"/>
      <c r="W20" s="25"/>
      <c r="X20" s="25"/>
      <c r="Y20" s="26"/>
      <c r="Z20" s="25"/>
      <c r="AB20" s="81"/>
      <c r="AC20" s="81"/>
      <c r="AD20" s="81"/>
      <c r="AE20" s="81"/>
      <c r="AF20" s="81"/>
      <c r="AG20" s="81"/>
      <c r="AH20" s="81"/>
      <c r="AI20" s="83"/>
      <c r="AJ20" s="83"/>
    </row>
    <row r="21" spans="1:36" ht="15" customHeight="1">
      <c r="A21" s="27"/>
      <c r="F21" s="25"/>
      <c r="G21" s="26"/>
      <c r="H21" s="25"/>
      <c r="I21" s="25"/>
      <c r="J21" s="26"/>
      <c r="K21" s="25"/>
      <c r="L21" s="25"/>
      <c r="M21" s="26"/>
      <c r="N21" s="25"/>
      <c r="O21" s="25"/>
      <c r="P21" s="26"/>
      <c r="Q21" s="25"/>
      <c r="R21" s="25"/>
      <c r="S21" s="76"/>
      <c r="U21" s="25"/>
      <c r="V21" s="26"/>
      <c r="W21" s="25"/>
      <c r="X21" s="25"/>
      <c r="Y21" s="26"/>
      <c r="Z21" s="25"/>
      <c r="AB21" s="81"/>
      <c r="AC21" s="81"/>
      <c r="AD21" s="81"/>
      <c r="AE21" s="81"/>
      <c r="AF21" s="81"/>
      <c r="AG21" s="81"/>
      <c r="AH21" s="81"/>
      <c r="AI21" s="83"/>
      <c r="AJ21" s="83"/>
    </row>
    <row r="22" spans="1:36" ht="14.25" customHeight="1">
      <c r="A22" s="27"/>
      <c r="F22" s="25"/>
      <c r="G22" s="26"/>
      <c r="H22" s="25"/>
      <c r="I22" s="25"/>
      <c r="J22" s="26"/>
      <c r="K22" s="25"/>
      <c r="L22" s="25"/>
      <c r="M22" s="26"/>
      <c r="N22" s="25"/>
      <c r="O22" s="25"/>
      <c r="P22" s="26"/>
      <c r="Q22" s="25"/>
      <c r="R22" s="25"/>
      <c r="S22" s="76"/>
      <c r="U22" s="25"/>
      <c r="V22" s="26"/>
      <c r="W22" s="25"/>
      <c r="X22" s="25"/>
      <c r="Y22" s="26"/>
      <c r="Z22" s="25"/>
      <c r="AB22" s="81"/>
      <c r="AC22" s="81"/>
      <c r="AD22" s="81"/>
      <c r="AE22" s="81"/>
      <c r="AF22" s="81"/>
      <c r="AG22" s="81"/>
      <c r="AH22" s="81"/>
      <c r="AI22" s="83"/>
      <c r="AJ22" s="83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</sheetData>
  <sheetProtection/>
  <mergeCells count="1">
    <mergeCell ref="G1:I1"/>
  </mergeCells>
  <printOptions gridLines="1" horizontalCentered="1"/>
  <pageMargins left="0.7874015748031497" right="0.7874015748031497" top="1.5748031496062993" bottom="0.984251968503937" header="0.5118110236220472" footer="0.5118110236220472"/>
  <pageSetup fitToHeight="0" horizontalDpi="300" verticalDpi="300" orientation="landscape" paperSize="9" scale="65" r:id="rId1"/>
  <headerFooter alignWithMargins="0">
    <oddHeader>&amp;L&amp;UFilter Settings&amp;U
Nationality: All
Category:    All&amp;C&amp;"Brush Script MT,Regular"&amp;26&amp;A&amp;R&amp;D</oddHeader>
    <oddFooter>&amp;L&amp;F&amp;Cpage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22"/>
  <sheetViews>
    <sheetView showGridLines="0" zoomScale="75" zoomScaleNormal="75" zoomScalePageLayoutView="0" workbookViewId="0" topLeftCell="A1">
      <selection activeCell="A1" sqref="A1"/>
    </sheetView>
  </sheetViews>
  <sheetFormatPr defaultColWidth="10.00390625" defaultRowHeight="13.5"/>
  <cols>
    <col min="1" max="1" width="7.00390625" style="29" customWidth="1"/>
    <col min="2" max="2" width="13.00390625" style="29" customWidth="1"/>
    <col min="3" max="3" width="9.50390625" style="29" customWidth="1"/>
    <col min="4" max="4" width="10.00390625" style="29" customWidth="1"/>
    <col min="5" max="5" width="9.50390625" style="29" customWidth="1"/>
    <col min="6" max="6" width="13.00390625" style="29" customWidth="1"/>
    <col min="7" max="7" width="7.00390625" style="29" customWidth="1"/>
    <col min="8" max="16384" width="10.00390625" style="29" customWidth="1"/>
  </cols>
  <sheetData>
    <row r="1" spans="2:6" ht="30" customHeight="1">
      <c r="B1" s="46"/>
      <c r="C1" s="46"/>
      <c r="D1" s="46"/>
      <c r="E1" s="46"/>
      <c r="F1" s="46"/>
    </row>
    <row r="2" ht="90.75" customHeight="1">
      <c r="D2" s="87"/>
    </row>
    <row r="3" spans="2:6" ht="153.75" customHeight="1">
      <c r="B3" s="47"/>
      <c r="C3" s="47"/>
      <c r="D3" s="47"/>
      <c r="E3" s="47"/>
      <c r="F3" s="47"/>
    </row>
    <row r="4" spans="2:6" ht="41.25" customHeight="1">
      <c r="B4" s="88"/>
      <c r="C4" s="88"/>
      <c r="D4" s="89" t="s">
        <v>50</v>
      </c>
      <c r="E4" s="88"/>
      <c r="F4" s="88"/>
    </row>
    <row r="5" spans="2:6" ht="37.5" customHeight="1">
      <c r="B5" s="47"/>
      <c r="C5" s="47"/>
      <c r="D5" s="47"/>
      <c r="E5" s="47"/>
      <c r="F5" s="47"/>
    </row>
    <row r="6" spans="2:6" ht="19.5" customHeight="1">
      <c r="B6" s="48" t="s">
        <v>41</v>
      </c>
      <c r="C6" s="48"/>
      <c r="D6" s="90" t="s">
        <v>2</v>
      </c>
      <c r="E6" s="49"/>
      <c r="F6" s="91" t="s">
        <v>32</v>
      </c>
    </row>
    <row r="7" spans="2:6" ht="18.75" customHeight="1">
      <c r="B7" s="47"/>
      <c r="C7" s="47"/>
      <c r="D7" s="47"/>
      <c r="E7" s="47"/>
      <c r="F7" s="47"/>
    </row>
    <row r="8" spans="2:6" ht="18" customHeight="1">
      <c r="B8" s="92" t="s">
        <v>24</v>
      </c>
      <c r="C8" s="50"/>
      <c r="D8" s="51">
        <v>12</v>
      </c>
      <c r="E8" s="52" t="s">
        <v>4</v>
      </c>
      <c r="F8" s="53" t="s">
        <v>51</v>
      </c>
    </row>
    <row r="9" spans="2:6" ht="18" customHeight="1">
      <c r="B9" s="92" t="s">
        <v>42</v>
      </c>
      <c r="C9" s="50"/>
      <c r="D9" s="51">
        <v>14</v>
      </c>
      <c r="E9" s="52" t="s">
        <v>4</v>
      </c>
      <c r="F9" s="53" t="s">
        <v>52</v>
      </c>
    </row>
    <row r="10" spans="2:6" ht="18" customHeight="1">
      <c r="B10" s="92" t="s">
        <v>43</v>
      </c>
      <c r="C10" s="50"/>
      <c r="D10" s="51">
        <v>12</v>
      </c>
      <c r="E10" s="52" t="s">
        <v>4</v>
      </c>
      <c r="F10" s="53" t="s">
        <v>52</v>
      </c>
    </row>
    <row r="11" spans="2:6" ht="18" customHeight="1">
      <c r="B11" s="92" t="s">
        <v>44</v>
      </c>
      <c r="C11" s="50"/>
      <c r="D11" s="51">
        <v>7</v>
      </c>
      <c r="E11" s="52" t="s">
        <v>4</v>
      </c>
      <c r="F11" s="53" t="s">
        <v>53</v>
      </c>
    </row>
    <row r="12" spans="2:6" ht="18" customHeight="1">
      <c r="B12" s="92" t="s">
        <v>39</v>
      </c>
      <c r="C12" s="50"/>
      <c r="D12" s="51">
        <v>1</v>
      </c>
      <c r="E12" s="52" t="s">
        <v>4</v>
      </c>
      <c r="F12" s="53" t="s">
        <v>53</v>
      </c>
    </row>
    <row r="13" spans="2:6" ht="18" customHeight="1">
      <c r="B13" s="92" t="s">
        <v>45</v>
      </c>
      <c r="C13" s="50"/>
      <c r="D13" s="51">
        <v>14</v>
      </c>
      <c r="E13" s="52" t="s">
        <v>4</v>
      </c>
      <c r="F13" s="53" t="s">
        <v>54</v>
      </c>
    </row>
    <row r="14" spans="2:6" ht="18" customHeight="1">
      <c r="B14" s="92" t="s">
        <v>46</v>
      </c>
      <c r="C14" s="50"/>
      <c r="D14" s="51">
        <v>5</v>
      </c>
      <c r="E14" s="52" t="s">
        <v>4</v>
      </c>
      <c r="F14" s="53" t="s">
        <v>55</v>
      </c>
    </row>
    <row r="15" spans="2:6" ht="18" customHeight="1">
      <c r="B15" s="98"/>
      <c r="C15" s="99"/>
      <c r="D15" s="100">
        <v>14</v>
      </c>
      <c r="E15" s="101"/>
      <c r="F15" s="102" t="s">
        <v>54</v>
      </c>
    </row>
    <row r="16" spans="2:6" ht="18" customHeight="1">
      <c r="B16" s="98"/>
      <c r="C16" s="99"/>
      <c r="D16" s="100">
        <v>5</v>
      </c>
      <c r="E16" s="101"/>
      <c r="F16" s="102" t="s">
        <v>55</v>
      </c>
    </row>
    <row r="17" spans="2:6" ht="41.25" customHeight="1">
      <c r="B17" s="47"/>
      <c r="C17" s="47"/>
      <c r="D17" s="47"/>
      <c r="E17" s="47"/>
      <c r="F17" s="47"/>
    </row>
    <row r="18" spans="1:7" ht="54.75" customHeight="1" thickBot="1">
      <c r="A18" s="93" t="s">
        <v>47</v>
      </c>
      <c r="B18" s="94"/>
      <c r="C18" s="95"/>
      <c r="D18" s="94"/>
      <c r="E18" s="54" t="s">
        <v>51</v>
      </c>
      <c r="F18" s="95"/>
      <c r="G18" s="96" t="s">
        <v>48</v>
      </c>
    </row>
    <row r="19" spans="2:6" ht="37.5" customHeight="1" thickTop="1">
      <c r="B19" s="55"/>
      <c r="C19" s="55"/>
      <c r="D19" s="55"/>
      <c r="E19" s="55"/>
      <c r="F19" s="55"/>
    </row>
    <row r="20" spans="1:7" ht="24">
      <c r="A20" s="56"/>
      <c r="B20" s="57"/>
      <c r="C20" s="58">
        <v>44797</v>
      </c>
      <c r="D20" s="59"/>
      <c r="E20" s="60"/>
      <c r="F20" s="57"/>
      <c r="G20" s="56"/>
    </row>
    <row r="21" spans="1:7" ht="12.75">
      <c r="A21" s="61"/>
      <c r="B21" s="62" t="s">
        <v>33</v>
      </c>
      <c r="C21" s="61"/>
      <c r="D21" s="62" t="s">
        <v>34</v>
      </c>
      <c r="E21" s="56"/>
      <c r="F21" s="62" t="s">
        <v>33</v>
      </c>
      <c r="G21" s="56"/>
    </row>
    <row r="22" spans="1:7" ht="13.5">
      <c r="A22" s="56"/>
      <c r="B22" s="97" t="s">
        <v>35</v>
      </c>
      <c r="C22" s="56"/>
      <c r="D22" s="97" t="s">
        <v>36</v>
      </c>
      <c r="E22" s="56"/>
      <c r="F22" s="97" t="s">
        <v>49</v>
      </c>
      <c r="G22" s="56"/>
    </row>
  </sheetData>
  <sheetProtection/>
  <printOptions horizontalCentered="1"/>
  <pageMargins left="0.984251968503937" right="0.984251968503937" top="0.7480314960629921" bottom="0.7480314960629921" header="0.2362204724409449" footer="0.2362204724409449"/>
  <pageSetup fitToWidth="0" fitToHeight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14"/>
  <sheetViews>
    <sheetView showGridLines="0" zoomScale="84" zoomScaleNormal="84" zoomScalePageLayoutView="0" workbookViewId="0" topLeftCell="A1">
      <selection activeCell="A1" sqref="A1"/>
    </sheetView>
  </sheetViews>
  <sheetFormatPr defaultColWidth="10.00390625" defaultRowHeight="13.5"/>
  <cols>
    <col min="1" max="1" width="10.875" style="30" customWidth="1"/>
    <col min="2" max="2" width="8.125" style="30" customWidth="1"/>
    <col min="3" max="3" width="17.125" style="30" customWidth="1"/>
    <col min="4" max="4" width="2.375" style="30" customWidth="1"/>
    <col min="5" max="5" width="17.125" style="30" customWidth="1"/>
    <col min="6" max="6" width="8.125" style="30" customWidth="1"/>
    <col min="7" max="7" width="10.875" style="30" customWidth="1"/>
    <col min="8" max="16384" width="10.00390625" style="30" customWidth="1"/>
  </cols>
  <sheetData>
    <row r="1" spans="2:6" ht="30" customHeight="1">
      <c r="B1" s="40"/>
      <c r="C1" s="40"/>
      <c r="D1" s="40"/>
      <c r="E1" s="40"/>
      <c r="F1" s="40"/>
    </row>
    <row r="2" ht="90.75" customHeight="1">
      <c r="D2" s="31"/>
    </row>
    <row r="3" spans="2:6" ht="105" customHeight="1">
      <c r="B3" s="41"/>
      <c r="C3" s="41"/>
      <c r="D3" s="41"/>
      <c r="E3" s="41"/>
      <c r="F3" s="41"/>
    </row>
    <row r="4" spans="2:6" ht="41.25" customHeight="1">
      <c r="B4" s="63"/>
      <c r="C4" s="63"/>
      <c r="D4" s="64" t="s">
        <v>50</v>
      </c>
      <c r="E4" s="65"/>
      <c r="F4" s="65"/>
    </row>
    <row r="5" spans="2:6" ht="37.5" customHeight="1">
      <c r="B5" s="41"/>
      <c r="C5" s="41"/>
      <c r="D5" s="41"/>
      <c r="E5" s="41"/>
      <c r="F5" s="41"/>
    </row>
    <row r="6" spans="2:6" ht="66" customHeight="1">
      <c r="B6" s="44"/>
      <c r="C6" s="66" t="s">
        <v>52</v>
      </c>
      <c r="D6" s="42" t="s">
        <v>32</v>
      </c>
      <c r="E6" s="44"/>
      <c r="F6" s="44"/>
    </row>
    <row r="7" spans="2:6" ht="37.5" customHeight="1">
      <c r="B7" s="41"/>
      <c r="C7" s="41"/>
      <c r="D7" s="41"/>
      <c r="E7" s="41"/>
      <c r="F7" s="41"/>
    </row>
    <row r="8" ht="43.5" customHeight="1">
      <c r="D8" s="67" t="s">
        <v>46</v>
      </c>
    </row>
    <row r="9" spans="2:6" ht="37.5" customHeight="1">
      <c r="B9" s="41"/>
      <c r="C9" s="41"/>
      <c r="D9" s="41"/>
      <c r="E9" s="41"/>
      <c r="F9" s="41"/>
    </row>
    <row r="10" spans="2:6" ht="66" customHeight="1">
      <c r="B10" s="68"/>
      <c r="C10" s="69">
        <v>14</v>
      </c>
      <c r="D10" s="70" t="s">
        <v>4</v>
      </c>
      <c r="E10" s="71"/>
      <c r="F10" s="72"/>
    </row>
    <row r="11" spans="2:6" ht="72.75" customHeight="1">
      <c r="B11" s="43"/>
      <c r="C11" s="43"/>
      <c r="D11" s="43"/>
      <c r="E11" s="43"/>
      <c r="F11" s="43"/>
    </row>
    <row r="12" spans="1:7" ht="24">
      <c r="A12" s="32"/>
      <c r="B12" s="33"/>
      <c r="C12" s="34">
        <v>44797</v>
      </c>
      <c r="D12" s="35"/>
      <c r="E12" s="36"/>
      <c r="F12" s="33"/>
      <c r="G12" s="32"/>
    </row>
    <row r="13" spans="1:7" ht="12.75">
      <c r="A13" s="37"/>
      <c r="B13" s="38" t="s">
        <v>33</v>
      </c>
      <c r="C13" s="37"/>
      <c r="D13" s="38" t="s">
        <v>34</v>
      </c>
      <c r="E13" s="32"/>
      <c r="F13" s="38" t="s">
        <v>33</v>
      </c>
      <c r="G13" s="32"/>
    </row>
    <row r="14" spans="1:7" ht="13.5">
      <c r="A14" s="32"/>
      <c r="B14" s="39" t="s">
        <v>35</v>
      </c>
      <c r="C14" s="32"/>
      <c r="D14" s="39" t="s">
        <v>36</v>
      </c>
      <c r="E14" s="32"/>
      <c r="F14" s="39" t="s">
        <v>38</v>
      </c>
      <c r="G14" s="32"/>
    </row>
  </sheetData>
  <sheetProtection/>
  <printOptions horizontalCentered="1"/>
  <pageMargins left="0.7874015748031497" right="0.7874015748031497" top="0.7480314960629921" bottom="0.7480314960629921" header="0.2362204724409449" footer="0.2362204724409449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15"/>
  <sheetViews>
    <sheetView zoomScale="80" zoomScaleNormal="80" zoomScalePageLayoutView="0" workbookViewId="0" topLeftCell="A1">
      <selection activeCell="A1" sqref="A1"/>
    </sheetView>
  </sheetViews>
  <sheetFormatPr defaultColWidth="10.00390625" defaultRowHeight="13.5"/>
  <cols>
    <col min="1" max="1" width="10.00390625" style="0" customWidth="1"/>
    <col min="2" max="2" width="18.125" style="0" customWidth="1"/>
    <col min="3" max="4" width="4.125" style="0" customWidth="1"/>
    <col min="5" max="5" width="5.00390625" style="0" customWidth="1"/>
    <col min="6" max="6" width="9.375" style="0" customWidth="1"/>
    <col min="7" max="7" width="5.875" style="0" customWidth="1"/>
    <col min="8" max="8" width="5.00390625" style="0" customWidth="1"/>
    <col min="9" max="9" width="5.875" style="0" customWidth="1"/>
    <col min="10" max="10" width="6.875" style="0" customWidth="1"/>
    <col min="11" max="11" width="5.00390625" style="0" customWidth="1"/>
    <col min="12" max="13" width="5.875" style="0" customWidth="1"/>
    <col min="14" max="14" width="5.00390625" style="0" customWidth="1"/>
    <col min="15" max="16" width="5.875" style="0" customWidth="1"/>
    <col min="17" max="17" width="5.00390625" style="0" customWidth="1"/>
    <col min="18" max="19" width="5.875" style="0" customWidth="1"/>
    <col min="20" max="20" width="5.00390625" style="0" customWidth="1"/>
    <col min="21" max="22" width="5.875" style="0" customWidth="1"/>
    <col min="23" max="23" width="5.00390625" style="0" customWidth="1"/>
    <col min="24" max="25" width="5.875" style="0" customWidth="1"/>
    <col min="26" max="26" width="5.00390625" style="0" customWidth="1"/>
    <col min="27" max="28" width="5.875" style="0" customWidth="1"/>
    <col min="29" max="29" width="5.00390625" style="0" customWidth="1"/>
    <col min="30" max="31" width="5.875" style="0" customWidth="1"/>
    <col min="32" max="32" width="5.00390625" style="0" customWidth="1"/>
    <col min="33" max="34" width="5.875" style="0" customWidth="1"/>
    <col min="35" max="35" width="5.00390625" style="0" customWidth="1"/>
    <col min="36" max="36" width="5.875" style="0" customWidth="1"/>
  </cols>
  <sheetData>
    <row r="1" spans="1:36" s="15" customFormat="1" ht="15" customHeight="1">
      <c r="A1" s="14" t="s">
        <v>6</v>
      </c>
      <c r="B1" s="14" t="s">
        <v>0</v>
      </c>
      <c r="C1" s="14" t="s">
        <v>7</v>
      </c>
      <c r="D1" s="14" t="s">
        <v>8</v>
      </c>
      <c r="E1" s="14" t="s">
        <v>9</v>
      </c>
      <c r="F1" s="14" t="s">
        <v>10</v>
      </c>
      <c r="G1" s="109" t="s">
        <v>24</v>
      </c>
      <c r="H1" s="110"/>
      <c r="I1" s="110"/>
      <c r="J1" s="109" t="s">
        <v>20</v>
      </c>
      <c r="K1" s="110"/>
      <c r="L1" s="110"/>
      <c r="M1" s="109" t="s">
        <v>23</v>
      </c>
      <c r="N1" s="110"/>
      <c r="O1" s="110"/>
      <c r="P1" s="109" t="s">
        <v>22</v>
      </c>
      <c r="Q1" s="110"/>
      <c r="R1" s="110"/>
      <c r="S1" s="109" t="s">
        <v>39</v>
      </c>
      <c r="T1" s="110"/>
      <c r="U1" s="110"/>
      <c r="V1" s="109" t="s">
        <v>21</v>
      </c>
      <c r="W1" s="110"/>
      <c r="X1" s="110"/>
      <c r="Y1" s="109" t="s">
        <v>25</v>
      </c>
      <c r="Z1" s="110"/>
      <c r="AA1" s="110"/>
      <c r="AB1"/>
      <c r="AC1"/>
      <c r="AD1"/>
      <c r="AE1"/>
      <c r="AF1"/>
      <c r="AG1"/>
      <c r="AH1"/>
      <c r="AI1"/>
      <c r="AJ1"/>
    </row>
    <row r="2" spans="1:36" s="15" customFormat="1" ht="15" customHeight="1">
      <c r="A2" s="1"/>
      <c r="B2" s="16"/>
      <c r="C2" s="14"/>
      <c r="D2" s="14"/>
      <c r="E2" s="14" t="s">
        <v>11</v>
      </c>
      <c r="F2" s="14" t="s">
        <v>4</v>
      </c>
      <c r="G2" s="23" t="s">
        <v>2</v>
      </c>
      <c r="H2" s="24" t="s">
        <v>6</v>
      </c>
      <c r="I2" s="24" t="s">
        <v>4</v>
      </c>
      <c r="J2" s="23" t="s">
        <v>2</v>
      </c>
      <c r="K2" s="24" t="s">
        <v>6</v>
      </c>
      <c r="L2" s="24" t="s">
        <v>4</v>
      </c>
      <c r="M2" s="23" t="s">
        <v>2</v>
      </c>
      <c r="N2" s="24" t="s">
        <v>6</v>
      </c>
      <c r="O2" s="24" t="s">
        <v>4</v>
      </c>
      <c r="P2" s="23" t="s">
        <v>2</v>
      </c>
      <c r="Q2" s="24" t="s">
        <v>6</v>
      </c>
      <c r="R2" s="24" t="s">
        <v>4</v>
      </c>
      <c r="S2" s="23" t="s">
        <v>2</v>
      </c>
      <c r="T2" s="24" t="s">
        <v>6</v>
      </c>
      <c r="U2" s="24" t="s">
        <v>4</v>
      </c>
      <c r="V2" s="23" t="s">
        <v>2</v>
      </c>
      <c r="W2" s="24" t="s">
        <v>6</v>
      </c>
      <c r="X2" s="24" t="s">
        <v>4</v>
      </c>
      <c r="Y2" s="23" t="s">
        <v>2</v>
      </c>
      <c r="Z2" s="24" t="s">
        <v>6</v>
      </c>
      <c r="AA2" s="24" t="s">
        <v>4</v>
      </c>
      <c r="AB2"/>
      <c r="AC2"/>
      <c r="AD2"/>
      <c r="AE2"/>
      <c r="AF2"/>
      <c r="AG2"/>
      <c r="AH2"/>
      <c r="AI2"/>
      <c r="AJ2"/>
    </row>
    <row r="3" spans="1:27" ht="15" customHeight="1">
      <c r="A3" s="105">
        <f>IF(F3,IF(F3=F2,A2,ROW()-2),"")</f>
        <v>1</v>
      </c>
      <c r="B3" t="s">
        <v>50</v>
      </c>
      <c r="C3" t="s">
        <v>69</v>
      </c>
      <c r="D3" t="s">
        <v>70</v>
      </c>
      <c r="E3">
        <v>8</v>
      </c>
      <c r="F3" s="24">
        <v>13</v>
      </c>
      <c r="G3" s="23">
        <v>16</v>
      </c>
      <c r="H3" s="24">
        <v>5</v>
      </c>
      <c r="I3" s="24">
        <v>5.5</v>
      </c>
      <c r="J3" s="23">
        <v>3</v>
      </c>
      <c r="K3" s="24">
        <v>1</v>
      </c>
      <c r="L3" s="24">
        <v>1</v>
      </c>
      <c r="M3" s="23">
        <v>3</v>
      </c>
      <c r="N3" s="24">
        <v>1</v>
      </c>
      <c r="O3" s="24">
        <v>1</v>
      </c>
      <c r="P3" s="23">
        <v>2</v>
      </c>
      <c r="Q3" s="24">
        <v>1</v>
      </c>
      <c r="R3" s="24">
        <v>1</v>
      </c>
      <c r="S3" s="23">
        <v>1</v>
      </c>
      <c r="T3" s="24">
        <v>1</v>
      </c>
      <c r="U3" s="24">
        <v>1</v>
      </c>
      <c r="V3" s="23">
        <v>3</v>
      </c>
      <c r="W3" s="24">
        <v>1</v>
      </c>
      <c r="X3" s="24">
        <v>1</v>
      </c>
      <c r="Y3" s="23">
        <v>2.5</v>
      </c>
      <c r="Z3" s="24">
        <v>2</v>
      </c>
      <c r="AA3" s="24">
        <v>2.5</v>
      </c>
    </row>
    <row r="4" spans="1:27" ht="15" customHeight="1">
      <c r="A4" s="105">
        <f aca="true" t="shared" si="0" ref="A4:A15">IF(F4,IF(F4=F3,A3,ROW()-2),"")</f>
        <v>2</v>
      </c>
      <c r="B4" t="s">
        <v>65</v>
      </c>
      <c r="C4" t="s">
        <v>66</v>
      </c>
      <c r="D4" t="s">
        <v>58</v>
      </c>
      <c r="E4">
        <v>6</v>
      </c>
      <c r="F4" s="24">
        <v>15.5</v>
      </c>
      <c r="G4" s="23">
        <v>4</v>
      </c>
      <c r="H4" s="24">
        <v>1</v>
      </c>
      <c r="I4" s="24">
        <v>1</v>
      </c>
      <c r="J4" s="23">
        <v>9</v>
      </c>
      <c r="K4" s="24">
        <v>2</v>
      </c>
      <c r="L4" s="24">
        <v>2</v>
      </c>
      <c r="M4" s="23">
        <v>6</v>
      </c>
      <c r="N4" s="24">
        <v>3</v>
      </c>
      <c r="O4" s="24">
        <v>3</v>
      </c>
      <c r="P4" s="23">
        <v>5</v>
      </c>
      <c r="Q4" s="24">
        <v>2</v>
      </c>
      <c r="R4" s="24">
        <v>2</v>
      </c>
      <c r="S4" s="23">
        <v>4</v>
      </c>
      <c r="T4" s="24">
        <v>4</v>
      </c>
      <c r="U4" s="24">
        <v>4</v>
      </c>
      <c r="V4" s="23">
        <v>5</v>
      </c>
      <c r="W4" s="24">
        <v>2</v>
      </c>
      <c r="X4" s="24">
        <v>2.5</v>
      </c>
      <c r="Y4" s="23">
        <v>1</v>
      </c>
      <c r="Z4" s="24">
        <v>1</v>
      </c>
      <c r="AA4" s="24">
        <v>1</v>
      </c>
    </row>
    <row r="5" spans="1:27" ht="15" customHeight="1">
      <c r="A5" s="105">
        <f t="shared" si="0"/>
        <v>3</v>
      </c>
      <c r="B5" t="s">
        <v>59</v>
      </c>
      <c r="C5" t="s">
        <v>60</v>
      </c>
      <c r="D5" t="s">
        <v>58</v>
      </c>
      <c r="E5">
        <v>2</v>
      </c>
      <c r="F5" s="24">
        <v>20.5</v>
      </c>
      <c r="G5" s="23">
        <v>8</v>
      </c>
      <c r="H5" s="24">
        <v>3</v>
      </c>
      <c r="I5" s="24">
        <v>3</v>
      </c>
      <c r="J5" s="23">
        <v>11</v>
      </c>
      <c r="K5" s="24">
        <v>3</v>
      </c>
      <c r="L5" s="24">
        <v>3</v>
      </c>
      <c r="M5" s="23">
        <v>5</v>
      </c>
      <c r="N5" s="24">
        <v>2</v>
      </c>
      <c r="O5" s="24">
        <v>2</v>
      </c>
      <c r="P5" s="23">
        <v>10</v>
      </c>
      <c r="Q5" s="24">
        <v>4</v>
      </c>
      <c r="R5" s="24">
        <v>4</v>
      </c>
      <c r="S5" s="23">
        <v>2</v>
      </c>
      <c r="T5" s="24">
        <v>2</v>
      </c>
      <c r="U5" s="24">
        <v>2</v>
      </c>
      <c r="V5" s="23">
        <v>7</v>
      </c>
      <c r="W5" s="24">
        <v>4</v>
      </c>
      <c r="X5" s="24">
        <v>4</v>
      </c>
      <c r="Y5" s="23">
        <v>2.5</v>
      </c>
      <c r="Z5" s="24">
        <v>2</v>
      </c>
      <c r="AA5" s="24">
        <v>2.5</v>
      </c>
    </row>
    <row r="6" spans="1:27" ht="15" customHeight="1">
      <c r="A6" s="105">
        <f t="shared" si="0"/>
        <v>4</v>
      </c>
      <c r="B6" t="s">
        <v>62</v>
      </c>
      <c r="C6" t="s">
        <v>63</v>
      </c>
      <c r="D6" t="s">
        <v>58</v>
      </c>
      <c r="E6">
        <v>4</v>
      </c>
      <c r="F6" s="24">
        <v>27.5</v>
      </c>
      <c r="G6" s="23">
        <v>14</v>
      </c>
      <c r="H6" s="24">
        <v>4</v>
      </c>
      <c r="I6" s="24">
        <v>4</v>
      </c>
      <c r="J6" s="23">
        <v>12.5</v>
      </c>
      <c r="K6" s="24">
        <v>4</v>
      </c>
      <c r="L6" s="24">
        <v>4</v>
      </c>
      <c r="M6" s="23">
        <v>9</v>
      </c>
      <c r="N6" s="24">
        <v>5</v>
      </c>
      <c r="O6" s="24">
        <v>5</v>
      </c>
      <c r="P6" s="23">
        <v>12</v>
      </c>
      <c r="Q6" s="24">
        <v>5</v>
      </c>
      <c r="R6" s="24">
        <v>5</v>
      </c>
      <c r="S6" s="23">
        <v>3</v>
      </c>
      <c r="T6" s="24">
        <v>3</v>
      </c>
      <c r="U6" s="24">
        <v>3</v>
      </c>
      <c r="V6" s="23">
        <v>5</v>
      </c>
      <c r="W6" s="24">
        <v>2</v>
      </c>
      <c r="X6" s="24">
        <v>2.5</v>
      </c>
      <c r="Y6" s="23">
        <v>4</v>
      </c>
      <c r="Z6" s="24">
        <v>4</v>
      </c>
      <c r="AA6" s="24">
        <v>4</v>
      </c>
    </row>
    <row r="7" spans="1:27" ht="15" customHeight="1">
      <c r="A7" s="105">
        <f t="shared" si="0"/>
        <v>5</v>
      </c>
      <c r="B7" t="s">
        <v>72</v>
      </c>
      <c r="C7" t="s">
        <v>66</v>
      </c>
      <c r="D7" t="s">
        <v>58</v>
      </c>
      <c r="E7">
        <v>10</v>
      </c>
      <c r="F7" s="24">
        <v>37.5</v>
      </c>
      <c r="G7" s="23">
        <v>16</v>
      </c>
      <c r="H7" s="24">
        <v>5</v>
      </c>
      <c r="I7" s="24">
        <v>5.5</v>
      </c>
      <c r="J7" s="23">
        <v>13</v>
      </c>
      <c r="K7" s="24">
        <v>5</v>
      </c>
      <c r="L7" s="24">
        <v>5</v>
      </c>
      <c r="M7" s="23">
        <v>8</v>
      </c>
      <c r="N7" s="24">
        <v>4</v>
      </c>
      <c r="O7" s="24">
        <v>4</v>
      </c>
      <c r="P7" s="23">
        <v>13</v>
      </c>
      <c r="Q7" s="24">
        <v>6</v>
      </c>
      <c r="R7" s="24">
        <v>6</v>
      </c>
      <c r="S7" s="23">
        <v>6</v>
      </c>
      <c r="T7" s="24">
        <v>6</v>
      </c>
      <c r="U7" s="24">
        <v>6</v>
      </c>
      <c r="V7" s="23">
        <v>13</v>
      </c>
      <c r="W7" s="24">
        <v>6</v>
      </c>
      <c r="X7" s="24">
        <v>6</v>
      </c>
      <c r="Y7" s="23">
        <v>5</v>
      </c>
      <c r="Z7" s="24">
        <v>5</v>
      </c>
      <c r="AA7" s="24">
        <v>5</v>
      </c>
    </row>
    <row r="8" spans="1:27" ht="15" customHeight="1">
      <c r="A8" s="105">
        <f t="shared" si="0"/>
        <v>6</v>
      </c>
      <c r="B8" t="s">
        <v>74</v>
      </c>
      <c r="C8" t="s">
        <v>60</v>
      </c>
      <c r="D8" t="s">
        <v>58</v>
      </c>
      <c r="E8">
        <v>12</v>
      </c>
      <c r="F8" s="24">
        <v>46.5</v>
      </c>
      <c r="G8" s="23">
        <v>7</v>
      </c>
      <c r="H8" s="24">
        <v>2</v>
      </c>
      <c r="I8" s="24">
        <v>2</v>
      </c>
      <c r="J8" s="23">
        <v>21.5</v>
      </c>
      <c r="K8" s="24">
        <v>7</v>
      </c>
      <c r="L8" s="24">
        <v>7.5</v>
      </c>
      <c r="M8" s="23">
        <v>17</v>
      </c>
      <c r="N8" s="24">
        <v>8</v>
      </c>
      <c r="O8" s="24">
        <v>8.5</v>
      </c>
      <c r="P8" s="23">
        <v>14.5</v>
      </c>
      <c r="Q8" s="24">
        <v>7</v>
      </c>
      <c r="R8" s="24">
        <v>7</v>
      </c>
      <c r="S8" s="23">
        <v>8</v>
      </c>
      <c r="T8" s="24">
        <v>8</v>
      </c>
      <c r="U8" s="24">
        <v>8</v>
      </c>
      <c r="V8" s="23">
        <v>14</v>
      </c>
      <c r="W8" s="24">
        <v>7</v>
      </c>
      <c r="X8" s="24">
        <v>7.5</v>
      </c>
      <c r="Y8" s="23">
        <v>6</v>
      </c>
      <c r="Z8" s="24">
        <v>6</v>
      </c>
      <c r="AA8" s="24">
        <v>6</v>
      </c>
    </row>
    <row r="9" spans="1:27" ht="15" customHeight="1">
      <c r="A9" s="105">
        <f t="shared" si="0"/>
        <v>7</v>
      </c>
      <c r="B9" t="s">
        <v>67</v>
      </c>
      <c r="C9" t="s">
        <v>68</v>
      </c>
      <c r="D9" t="s">
        <v>58</v>
      </c>
      <c r="E9">
        <v>7</v>
      </c>
      <c r="F9" s="24">
        <v>48.5</v>
      </c>
      <c r="G9" s="23">
        <v>31</v>
      </c>
      <c r="H9" s="24">
        <v>10</v>
      </c>
      <c r="I9" s="24">
        <v>10</v>
      </c>
      <c r="J9" s="23">
        <v>19.5</v>
      </c>
      <c r="K9" s="24">
        <v>6</v>
      </c>
      <c r="L9" s="24">
        <v>6</v>
      </c>
      <c r="M9" s="23">
        <v>19</v>
      </c>
      <c r="N9" s="24">
        <v>10</v>
      </c>
      <c r="O9" s="24">
        <v>10.5</v>
      </c>
      <c r="P9" s="23">
        <v>9</v>
      </c>
      <c r="Q9" s="24">
        <v>3</v>
      </c>
      <c r="R9" s="24">
        <v>3</v>
      </c>
      <c r="S9" s="23">
        <v>7</v>
      </c>
      <c r="T9" s="24">
        <v>7</v>
      </c>
      <c r="U9" s="24">
        <v>7</v>
      </c>
      <c r="V9" s="23">
        <v>11</v>
      </c>
      <c r="W9" s="24">
        <v>5</v>
      </c>
      <c r="X9" s="24">
        <v>5</v>
      </c>
      <c r="Y9" s="23">
        <v>7</v>
      </c>
      <c r="Z9" s="24">
        <v>7</v>
      </c>
      <c r="AA9" s="24">
        <v>7</v>
      </c>
    </row>
    <row r="10" spans="1:27" ht="15" customHeight="1">
      <c r="A10" s="105">
        <f t="shared" si="0"/>
        <v>8</v>
      </c>
      <c r="B10" t="s">
        <v>56</v>
      </c>
      <c r="C10" t="s">
        <v>57</v>
      </c>
      <c r="D10" t="s">
        <v>58</v>
      </c>
      <c r="E10">
        <v>1</v>
      </c>
      <c r="F10" s="24">
        <v>51</v>
      </c>
      <c r="G10" s="23">
        <v>22</v>
      </c>
      <c r="H10" s="24">
        <v>7</v>
      </c>
      <c r="I10" s="24">
        <v>7</v>
      </c>
      <c r="J10" s="23">
        <v>21.5</v>
      </c>
      <c r="K10" s="24">
        <v>7</v>
      </c>
      <c r="L10" s="24">
        <v>7.5</v>
      </c>
      <c r="M10" s="23">
        <v>13</v>
      </c>
      <c r="N10" s="24">
        <v>6</v>
      </c>
      <c r="O10" s="24">
        <v>6</v>
      </c>
      <c r="P10" s="23">
        <v>16</v>
      </c>
      <c r="Q10" s="24">
        <v>8</v>
      </c>
      <c r="R10" s="24">
        <v>8</v>
      </c>
      <c r="S10" s="23">
        <v>5</v>
      </c>
      <c r="T10" s="24">
        <v>5</v>
      </c>
      <c r="U10" s="24">
        <v>5</v>
      </c>
      <c r="V10" s="23">
        <v>19</v>
      </c>
      <c r="W10" s="24">
        <v>9</v>
      </c>
      <c r="X10" s="24">
        <v>9.5</v>
      </c>
      <c r="Y10" s="23">
        <v>8</v>
      </c>
      <c r="Z10" s="24">
        <v>8</v>
      </c>
      <c r="AA10" s="24">
        <v>8</v>
      </c>
    </row>
    <row r="11" spans="1:27" ht="15" customHeight="1">
      <c r="A11" s="105">
        <f t="shared" si="0"/>
        <v>9</v>
      </c>
      <c r="B11" t="s">
        <v>71</v>
      </c>
      <c r="C11" t="s">
        <v>69</v>
      </c>
      <c r="D11" t="s">
        <v>70</v>
      </c>
      <c r="E11">
        <v>9</v>
      </c>
      <c r="F11" s="24">
        <v>67.5</v>
      </c>
      <c r="G11" s="23">
        <v>32</v>
      </c>
      <c r="H11" s="24">
        <v>11</v>
      </c>
      <c r="I11" s="24">
        <v>11</v>
      </c>
      <c r="J11" s="23">
        <v>27</v>
      </c>
      <c r="K11" s="24">
        <v>9</v>
      </c>
      <c r="L11" s="24">
        <v>9</v>
      </c>
      <c r="M11" s="23">
        <v>16</v>
      </c>
      <c r="N11" s="24">
        <v>7</v>
      </c>
      <c r="O11" s="24">
        <v>7</v>
      </c>
      <c r="P11" s="23">
        <v>20</v>
      </c>
      <c r="Q11" s="24">
        <v>11</v>
      </c>
      <c r="R11" s="24">
        <v>11</v>
      </c>
      <c r="S11" s="23">
        <v>13</v>
      </c>
      <c r="T11" s="24">
        <v>13</v>
      </c>
      <c r="U11" s="24">
        <v>13</v>
      </c>
      <c r="V11" s="23">
        <v>14</v>
      </c>
      <c r="W11" s="24">
        <v>7</v>
      </c>
      <c r="X11" s="24">
        <v>7.5</v>
      </c>
      <c r="Y11" s="23">
        <v>9</v>
      </c>
      <c r="Z11" s="24">
        <v>9</v>
      </c>
      <c r="AA11" s="24">
        <v>9</v>
      </c>
    </row>
    <row r="12" spans="1:27" ht="15" customHeight="1">
      <c r="A12" s="105">
        <f t="shared" si="0"/>
        <v>9</v>
      </c>
      <c r="B12" t="s">
        <v>73</v>
      </c>
      <c r="C12" t="s">
        <v>57</v>
      </c>
      <c r="D12" t="s">
        <v>58</v>
      </c>
      <c r="E12">
        <v>11</v>
      </c>
      <c r="F12" s="24">
        <v>67.5</v>
      </c>
      <c r="G12" s="23">
        <v>29</v>
      </c>
      <c r="H12" s="24">
        <v>9</v>
      </c>
      <c r="I12" s="24">
        <v>9</v>
      </c>
      <c r="J12" s="23">
        <v>29.5</v>
      </c>
      <c r="K12" s="24">
        <v>10</v>
      </c>
      <c r="L12" s="24">
        <v>10</v>
      </c>
      <c r="M12" s="23">
        <v>17</v>
      </c>
      <c r="N12" s="24">
        <v>8</v>
      </c>
      <c r="O12" s="24">
        <v>8.5</v>
      </c>
      <c r="P12" s="23">
        <v>17</v>
      </c>
      <c r="Q12" s="24">
        <v>9</v>
      </c>
      <c r="R12" s="24">
        <v>9.5</v>
      </c>
      <c r="S12" s="23">
        <v>9</v>
      </c>
      <c r="T12" s="24">
        <v>9</v>
      </c>
      <c r="U12" s="24">
        <v>9</v>
      </c>
      <c r="V12" s="23">
        <v>19</v>
      </c>
      <c r="W12" s="24">
        <v>9</v>
      </c>
      <c r="X12" s="24">
        <v>9.5</v>
      </c>
      <c r="Y12" s="23">
        <v>12</v>
      </c>
      <c r="Z12" s="24">
        <v>12</v>
      </c>
      <c r="AA12" s="24">
        <v>12</v>
      </c>
    </row>
    <row r="13" spans="1:27" ht="15" customHeight="1">
      <c r="A13" s="105">
        <f t="shared" si="0"/>
        <v>11</v>
      </c>
      <c r="B13" t="s">
        <v>61</v>
      </c>
      <c r="C13" t="s">
        <v>60</v>
      </c>
      <c r="D13" t="s">
        <v>58</v>
      </c>
      <c r="E13">
        <v>3</v>
      </c>
      <c r="F13" s="24">
        <v>72.5</v>
      </c>
      <c r="G13" s="23">
        <v>23</v>
      </c>
      <c r="H13" s="24">
        <v>8</v>
      </c>
      <c r="I13" s="24">
        <v>8</v>
      </c>
      <c r="J13" s="23">
        <v>32</v>
      </c>
      <c r="K13" s="24">
        <v>11</v>
      </c>
      <c r="L13" s="24">
        <v>11</v>
      </c>
      <c r="M13" s="23">
        <v>19</v>
      </c>
      <c r="N13" s="24">
        <v>10</v>
      </c>
      <c r="O13" s="24">
        <v>10.5</v>
      </c>
      <c r="P13" s="23">
        <v>17</v>
      </c>
      <c r="Q13" s="24">
        <v>9</v>
      </c>
      <c r="R13" s="24">
        <v>9.5</v>
      </c>
      <c r="S13" s="23">
        <v>11</v>
      </c>
      <c r="T13" s="24">
        <v>11</v>
      </c>
      <c r="U13" s="24">
        <v>11</v>
      </c>
      <c r="V13" s="23">
        <v>23</v>
      </c>
      <c r="W13" s="24">
        <v>11</v>
      </c>
      <c r="X13" s="24">
        <v>11.5</v>
      </c>
      <c r="Y13" s="23">
        <v>11</v>
      </c>
      <c r="Z13" s="24">
        <v>11</v>
      </c>
      <c r="AA13" s="24">
        <v>11</v>
      </c>
    </row>
    <row r="14" spans="1:27" ht="15" customHeight="1">
      <c r="A14" s="105">
        <f t="shared" si="0"/>
        <v>12</v>
      </c>
      <c r="B14" t="s">
        <v>64</v>
      </c>
      <c r="C14" t="s">
        <v>60</v>
      </c>
      <c r="D14" t="s">
        <v>58</v>
      </c>
      <c r="E14">
        <v>5</v>
      </c>
      <c r="F14" s="24">
        <v>79.5</v>
      </c>
      <c r="G14" s="23">
        <v>35</v>
      </c>
      <c r="H14" s="24">
        <v>12</v>
      </c>
      <c r="I14" s="24">
        <v>12</v>
      </c>
      <c r="J14" s="23">
        <v>34.5</v>
      </c>
      <c r="K14" s="24">
        <v>12</v>
      </c>
      <c r="L14" s="24">
        <v>12</v>
      </c>
      <c r="M14" s="23">
        <v>24</v>
      </c>
      <c r="N14" s="24">
        <v>12</v>
      </c>
      <c r="O14" s="24">
        <v>12</v>
      </c>
      <c r="P14" s="23">
        <v>23</v>
      </c>
      <c r="Q14" s="24">
        <v>12</v>
      </c>
      <c r="R14" s="24">
        <v>12</v>
      </c>
      <c r="S14" s="23">
        <v>10</v>
      </c>
      <c r="T14" s="24">
        <v>10</v>
      </c>
      <c r="U14" s="24">
        <v>10</v>
      </c>
      <c r="V14" s="23">
        <v>23</v>
      </c>
      <c r="W14" s="24">
        <v>11</v>
      </c>
      <c r="X14" s="24">
        <v>11.5</v>
      </c>
      <c r="Y14" s="23">
        <v>10</v>
      </c>
      <c r="Z14" s="24">
        <v>10</v>
      </c>
      <c r="AA14" s="24">
        <v>10</v>
      </c>
    </row>
    <row r="15" spans="1:27" ht="15" customHeight="1">
      <c r="A15" s="105">
        <f t="shared" si="0"/>
        <v>13</v>
      </c>
      <c r="B15" t="s">
        <v>75</v>
      </c>
      <c r="C15" t="s">
        <v>66</v>
      </c>
      <c r="D15" t="s">
        <v>58</v>
      </c>
      <c r="E15">
        <v>13</v>
      </c>
      <c r="F15" s="24">
        <v>90</v>
      </c>
      <c r="G15" s="23">
        <v>36</v>
      </c>
      <c r="H15" s="24">
        <v>13</v>
      </c>
      <c r="I15" s="24">
        <v>13</v>
      </c>
      <c r="J15" s="23">
        <v>39</v>
      </c>
      <c r="K15" s="24">
        <v>13</v>
      </c>
      <c r="L15" s="24">
        <v>13</v>
      </c>
      <c r="M15" s="23">
        <v>26</v>
      </c>
      <c r="N15" s="24">
        <v>13</v>
      </c>
      <c r="O15" s="24">
        <v>13</v>
      </c>
      <c r="P15" s="23">
        <v>23.5</v>
      </c>
      <c r="Q15" s="24">
        <v>13</v>
      </c>
      <c r="R15" s="24">
        <v>13</v>
      </c>
      <c r="S15" s="23">
        <v>12</v>
      </c>
      <c r="T15" s="24">
        <v>12</v>
      </c>
      <c r="U15" s="24">
        <v>12</v>
      </c>
      <c r="V15" s="23">
        <v>26</v>
      </c>
      <c r="W15" s="24">
        <v>13</v>
      </c>
      <c r="X15" s="24">
        <v>13</v>
      </c>
      <c r="Y15" s="23">
        <v>13</v>
      </c>
      <c r="Z15" s="24">
        <v>13</v>
      </c>
      <c r="AA15" s="24">
        <v>13</v>
      </c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</sheetData>
  <sheetProtection/>
  <printOptions gridLines="1" horizontalCentered="1"/>
  <pageMargins left="0.7874015748031497" right="0.7874015748031497" top="1.5748031496062993" bottom="0.984251968503937" header="0.5118110236220472" footer="0.5118110236220472"/>
  <pageSetup fitToHeight="0" horizontalDpi="300" verticalDpi="300" orientation="landscape" paperSize="9" scale="70" r:id="rId1"/>
  <headerFooter alignWithMargins="0">
    <oddHeader>&amp;L&amp;UFilter Settings&amp;U
Nationality: All
Category:    All&amp;C&amp;"Brush Script MT,Regular"&amp;26&amp;A&amp;R&amp;D</oddHeader>
    <oddFooter>&amp;L&amp;F&amp;Cpage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5.625" style="0" customWidth="1"/>
    <col min="2" max="2" width="12.00390625" style="0" bestFit="1" customWidth="1"/>
    <col min="3" max="3" width="2.875" style="0" bestFit="1" customWidth="1"/>
    <col min="4" max="4" width="5.625" style="0" bestFit="1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C1:AA10"/>
  <sheetViews>
    <sheetView zoomScalePageLayoutView="0" workbookViewId="0" topLeftCell="A1">
      <selection activeCell="C4" sqref="C4:E13"/>
    </sheetView>
  </sheetViews>
  <sheetFormatPr defaultColWidth="8.875" defaultRowHeight="13.5"/>
  <sheetData>
    <row r="1" ht="12.75">
      <c r="AA1">
        <v>1</v>
      </c>
    </row>
    <row r="4" spans="3:4" ht="12.75">
      <c r="C4">
        <v>1</v>
      </c>
      <c r="D4" t="s">
        <v>24</v>
      </c>
    </row>
    <row r="5" spans="3:4" ht="12.75">
      <c r="C5">
        <v>1</v>
      </c>
      <c r="D5" t="s">
        <v>20</v>
      </c>
    </row>
    <row r="6" spans="3:4" ht="12.75">
      <c r="C6">
        <v>1</v>
      </c>
      <c r="D6" t="s">
        <v>23</v>
      </c>
    </row>
    <row r="7" spans="3:4" ht="12.75">
      <c r="C7">
        <v>1</v>
      </c>
      <c r="D7" t="s">
        <v>22</v>
      </c>
    </row>
    <row r="8" spans="3:4" ht="12.75">
      <c r="C8">
        <v>1</v>
      </c>
      <c r="D8" t="s">
        <v>39</v>
      </c>
    </row>
    <row r="9" spans="3:4" ht="12.75">
      <c r="C9">
        <v>1</v>
      </c>
      <c r="D9" t="s">
        <v>21</v>
      </c>
    </row>
    <row r="10" spans="3:4" ht="12.75">
      <c r="C10">
        <v>1</v>
      </c>
      <c r="D10" t="s">
        <v>25</v>
      </c>
    </row>
  </sheetData>
  <sheetProtection/>
  <printOptions/>
  <pageMargins left="0.787401575" right="0.787401575" top="0.984251969" bottom="0.984251969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/>
  <dimension ref="A1:R102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3.875" style="12" customWidth="1"/>
    <col min="2" max="2" width="22.50390625" style="7" customWidth="1"/>
    <col min="3" max="3" width="8.50390625" style="13" customWidth="1"/>
    <col min="4" max="6" width="10.00390625" style="8" customWidth="1"/>
    <col min="7" max="7" width="4.625" style="7" customWidth="1"/>
    <col min="8" max="26" width="3.125" style="7" customWidth="1"/>
    <col min="27" max="16384" width="10.00390625" style="7" customWidth="1"/>
  </cols>
  <sheetData>
    <row r="1" spans="1:18" s="3" customFormat="1" ht="13.5" customHeight="1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R1" s="4"/>
    </row>
    <row r="2" spans="1:16" ht="13.5" customHeight="1">
      <c r="A2" s="1">
        <v>1</v>
      </c>
      <c r="B2" s="5" t="s">
        <v>65</v>
      </c>
      <c r="C2" s="6">
        <v>6</v>
      </c>
      <c r="D2" s="6">
        <v>4</v>
      </c>
      <c r="E2" s="6">
        <v>1</v>
      </c>
      <c r="F2" s="6">
        <v>1</v>
      </c>
      <c r="P2" s="8"/>
    </row>
    <row r="3" spans="1:16" ht="13.5" customHeight="1">
      <c r="A3" s="1">
        <v>2</v>
      </c>
      <c r="B3" s="5" t="s">
        <v>74</v>
      </c>
      <c r="C3" s="6">
        <v>12</v>
      </c>
      <c r="D3" s="6">
        <v>7</v>
      </c>
      <c r="E3" s="6">
        <v>2</v>
      </c>
      <c r="F3" s="6">
        <v>2</v>
      </c>
      <c r="P3" s="8"/>
    </row>
    <row r="4" spans="1:16" ht="13.5" customHeight="1">
      <c r="A4" s="1">
        <v>3</v>
      </c>
      <c r="B4" s="5" t="s">
        <v>59</v>
      </c>
      <c r="C4" s="6">
        <v>2</v>
      </c>
      <c r="D4" s="6">
        <v>8</v>
      </c>
      <c r="E4" s="6">
        <v>3</v>
      </c>
      <c r="F4" s="6">
        <v>3</v>
      </c>
      <c r="P4" s="8"/>
    </row>
    <row r="5" spans="1:16" ht="13.5" customHeight="1">
      <c r="A5" s="1">
        <v>4</v>
      </c>
      <c r="B5" s="5" t="s">
        <v>62</v>
      </c>
      <c r="C5" s="6">
        <v>4</v>
      </c>
      <c r="D5" s="6">
        <v>14</v>
      </c>
      <c r="E5" s="6">
        <v>4</v>
      </c>
      <c r="F5" s="6">
        <v>4</v>
      </c>
      <c r="P5" s="8"/>
    </row>
    <row r="6" spans="1:16" ht="13.5" customHeight="1">
      <c r="A6" s="1">
        <v>5</v>
      </c>
      <c r="B6" s="5" t="s">
        <v>50</v>
      </c>
      <c r="C6" s="6">
        <v>8</v>
      </c>
      <c r="D6" s="6">
        <v>16</v>
      </c>
      <c r="E6" s="6">
        <v>5</v>
      </c>
      <c r="F6" s="6">
        <v>5.5</v>
      </c>
      <c r="P6" s="8"/>
    </row>
    <row r="7" spans="1:16" ht="13.5" customHeight="1">
      <c r="A7" s="1">
        <v>5</v>
      </c>
      <c r="B7" s="5" t="s">
        <v>72</v>
      </c>
      <c r="C7" s="6">
        <v>10</v>
      </c>
      <c r="D7" s="6">
        <v>16</v>
      </c>
      <c r="E7" s="6">
        <v>5</v>
      </c>
      <c r="F7" s="6">
        <v>5.5</v>
      </c>
      <c r="P7" s="8"/>
    </row>
    <row r="8" spans="1:16" ht="13.5" customHeight="1">
      <c r="A8" s="1">
        <v>7</v>
      </c>
      <c r="B8" s="5" t="s">
        <v>56</v>
      </c>
      <c r="C8" s="6">
        <v>1</v>
      </c>
      <c r="D8" s="6">
        <v>22</v>
      </c>
      <c r="E8" s="6">
        <v>7</v>
      </c>
      <c r="F8" s="6">
        <v>7</v>
      </c>
      <c r="P8" s="8"/>
    </row>
    <row r="9" spans="1:16" ht="13.5" customHeight="1">
      <c r="A9" s="1">
        <v>8</v>
      </c>
      <c r="B9" s="5" t="s">
        <v>61</v>
      </c>
      <c r="C9" s="6">
        <v>3</v>
      </c>
      <c r="D9" s="6">
        <v>23</v>
      </c>
      <c r="E9" s="6">
        <v>8</v>
      </c>
      <c r="F9" s="6">
        <v>8</v>
      </c>
      <c r="P9" s="8"/>
    </row>
    <row r="10" spans="1:16" ht="13.5" customHeight="1">
      <c r="A10" s="1">
        <v>9</v>
      </c>
      <c r="B10" s="5" t="s">
        <v>73</v>
      </c>
      <c r="C10" s="6">
        <v>11</v>
      </c>
      <c r="D10" s="6">
        <v>29</v>
      </c>
      <c r="E10" s="6">
        <v>9</v>
      </c>
      <c r="F10" s="6">
        <v>9</v>
      </c>
      <c r="P10" s="8"/>
    </row>
    <row r="11" spans="1:16" ht="13.5" customHeight="1">
      <c r="A11" s="1">
        <v>10</v>
      </c>
      <c r="B11" s="5" t="s">
        <v>67</v>
      </c>
      <c r="C11" s="6">
        <v>7</v>
      </c>
      <c r="D11" s="6">
        <v>31</v>
      </c>
      <c r="E11" s="6">
        <v>10</v>
      </c>
      <c r="F11" s="6">
        <v>10</v>
      </c>
      <c r="P11" s="8"/>
    </row>
    <row r="12" spans="1:16" ht="13.5" customHeight="1">
      <c r="A12" s="1">
        <v>11</v>
      </c>
      <c r="B12" s="5" t="s">
        <v>71</v>
      </c>
      <c r="C12" s="6">
        <v>9</v>
      </c>
      <c r="D12" s="6">
        <v>32</v>
      </c>
      <c r="E12" s="6">
        <v>11</v>
      </c>
      <c r="F12" s="6">
        <v>11</v>
      </c>
      <c r="P12" s="8"/>
    </row>
    <row r="13" spans="1:16" ht="13.5" customHeight="1">
      <c r="A13" s="1">
        <v>12</v>
      </c>
      <c r="B13" s="5" t="s">
        <v>64</v>
      </c>
      <c r="C13" s="6">
        <v>5</v>
      </c>
      <c r="D13" s="6">
        <v>35</v>
      </c>
      <c r="E13" s="6">
        <v>12</v>
      </c>
      <c r="F13" s="6">
        <v>12</v>
      </c>
      <c r="P13" s="8"/>
    </row>
    <row r="14" spans="1:16" ht="13.5" customHeight="1">
      <c r="A14" s="1">
        <v>13</v>
      </c>
      <c r="B14" s="5" t="s">
        <v>75</v>
      </c>
      <c r="C14" s="6">
        <v>13</v>
      </c>
      <c r="D14" s="6">
        <v>36</v>
      </c>
      <c r="E14" s="6">
        <v>13</v>
      </c>
      <c r="F14" s="6">
        <v>13</v>
      </c>
      <c r="P14" s="8"/>
    </row>
    <row r="15" spans="1:6" ht="13.5" customHeight="1">
      <c r="A15" s="1"/>
      <c r="B15" s="5"/>
      <c r="C15" s="6"/>
      <c r="D15" s="6"/>
      <c r="E15" s="6"/>
      <c r="F15" s="6"/>
    </row>
    <row r="16" spans="1:8" ht="13.5" customHeight="1">
      <c r="A16" s="1"/>
      <c r="B16" s="5"/>
      <c r="C16" s="6"/>
      <c r="D16" s="6"/>
      <c r="E16" s="6"/>
      <c r="F16" s="6"/>
      <c r="H16" s="9"/>
    </row>
    <row r="17" spans="1:8" ht="13.5" customHeight="1">
      <c r="A17" s="1"/>
      <c r="B17" s="5"/>
      <c r="C17" s="6"/>
      <c r="D17" s="6"/>
      <c r="E17" s="6"/>
      <c r="F17" s="6"/>
      <c r="H17" s="9"/>
    </row>
    <row r="18" spans="1:8" ht="13.5" customHeight="1">
      <c r="A18" s="1"/>
      <c r="B18" s="5"/>
      <c r="C18" s="6"/>
      <c r="D18" s="6"/>
      <c r="E18" s="6"/>
      <c r="F18" s="6"/>
      <c r="H18" s="9"/>
    </row>
    <row r="19" spans="1:8" ht="13.5" customHeight="1">
      <c r="A19" s="1"/>
      <c r="B19" s="5"/>
      <c r="C19" s="6"/>
      <c r="D19" s="6"/>
      <c r="E19" s="6"/>
      <c r="F19" s="6"/>
      <c r="H19" s="9"/>
    </row>
    <row r="20" spans="1:8" ht="13.5" customHeight="1">
      <c r="A20" s="1"/>
      <c r="B20" s="5"/>
      <c r="C20" s="6"/>
      <c r="D20" s="6"/>
      <c r="E20" s="6"/>
      <c r="F20" s="6"/>
      <c r="H20" s="9"/>
    </row>
    <row r="21" spans="1:8" ht="13.5" customHeight="1">
      <c r="A21" s="1"/>
      <c r="B21" s="5"/>
      <c r="C21" s="6"/>
      <c r="D21" s="6"/>
      <c r="E21" s="6"/>
      <c r="F21" s="6"/>
      <c r="H21" s="9"/>
    </row>
    <row r="22" spans="1:8" ht="13.5" customHeight="1">
      <c r="A22" s="1"/>
      <c r="B22" s="5"/>
      <c r="C22" s="6"/>
      <c r="D22" s="6"/>
      <c r="E22" s="6"/>
      <c r="F22" s="6"/>
      <c r="H22" s="9"/>
    </row>
    <row r="23" spans="1:8" ht="13.5" customHeight="1">
      <c r="A23" s="1"/>
      <c r="B23" s="5"/>
      <c r="C23" s="6"/>
      <c r="D23" s="6"/>
      <c r="E23" s="6"/>
      <c r="F23" s="6"/>
      <c r="H23" s="9"/>
    </row>
    <row r="24" spans="1:8" ht="13.5" customHeight="1">
      <c r="A24" s="1"/>
      <c r="B24" s="5"/>
      <c r="C24" s="6"/>
      <c r="D24" s="6"/>
      <c r="E24" s="6"/>
      <c r="F24" s="6"/>
      <c r="H24" s="9"/>
    </row>
    <row r="25" spans="1:8" ht="13.5" customHeight="1">
      <c r="A25" s="1"/>
      <c r="B25" s="5"/>
      <c r="C25" s="6"/>
      <c r="D25" s="6"/>
      <c r="E25" s="6"/>
      <c r="F25" s="6"/>
      <c r="H25" s="9"/>
    </row>
    <row r="26" spans="1:8" ht="13.5" customHeight="1">
      <c r="A26" s="1"/>
      <c r="B26" s="5"/>
      <c r="C26" s="6"/>
      <c r="D26" s="6"/>
      <c r="E26" s="6"/>
      <c r="F26" s="6"/>
      <c r="H26" s="9"/>
    </row>
    <row r="27" spans="1:8" ht="13.5" customHeight="1">
      <c r="A27" s="1"/>
      <c r="B27" s="5"/>
      <c r="C27" s="6"/>
      <c r="D27" s="6"/>
      <c r="E27" s="6"/>
      <c r="F27" s="6"/>
      <c r="H27" s="9"/>
    </row>
    <row r="28" spans="1:8" ht="13.5" customHeight="1">
      <c r="A28" s="1"/>
      <c r="B28" s="5"/>
      <c r="C28" s="6"/>
      <c r="D28" s="6"/>
      <c r="E28" s="6"/>
      <c r="F28" s="6"/>
      <c r="H28" s="9"/>
    </row>
    <row r="29" spans="1:8" ht="13.5" customHeight="1">
      <c r="A29" s="1"/>
      <c r="B29" s="5"/>
      <c r="C29" s="6"/>
      <c r="D29" s="6"/>
      <c r="E29" s="6"/>
      <c r="F29" s="6"/>
      <c r="H29" s="9"/>
    </row>
    <row r="30" spans="1:8" ht="13.5" customHeight="1">
      <c r="A30" s="1"/>
      <c r="B30" s="5"/>
      <c r="C30" s="6"/>
      <c r="D30" s="6"/>
      <c r="E30" s="6"/>
      <c r="F30" s="6"/>
      <c r="H30" s="9"/>
    </row>
    <row r="31" spans="1:8" ht="13.5" customHeight="1">
      <c r="A31" s="1"/>
      <c r="B31" s="5"/>
      <c r="C31" s="6"/>
      <c r="D31" s="6"/>
      <c r="E31" s="6"/>
      <c r="F31" s="6"/>
      <c r="H31" s="9"/>
    </row>
    <row r="32" spans="1:8" ht="13.5" customHeight="1">
      <c r="A32" s="1"/>
      <c r="B32" s="5"/>
      <c r="C32" s="6"/>
      <c r="D32" s="6"/>
      <c r="E32" s="6"/>
      <c r="F32" s="6"/>
      <c r="H32" s="9"/>
    </row>
    <row r="33" spans="1:9" ht="13.5" customHeight="1">
      <c r="A33" s="1"/>
      <c r="B33" s="10"/>
      <c r="C33" s="6"/>
      <c r="D33" s="11"/>
      <c r="E33" s="11"/>
      <c r="F33" s="11"/>
      <c r="H33" s="8"/>
      <c r="I33" s="8"/>
    </row>
    <row r="34" spans="1:9" ht="13.5" customHeight="1">
      <c r="A34" s="1"/>
      <c r="B34" s="10"/>
      <c r="C34" s="6"/>
      <c r="D34" s="11"/>
      <c r="E34" s="11"/>
      <c r="F34" s="11"/>
      <c r="H34" s="8"/>
      <c r="I34" s="8"/>
    </row>
    <row r="35" spans="1:6" ht="13.5" customHeight="1">
      <c r="A35" s="1"/>
      <c r="B35" s="10"/>
      <c r="C35" s="6"/>
      <c r="D35" s="11"/>
      <c r="E35" s="11"/>
      <c r="F35" s="11"/>
    </row>
    <row r="36" spans="1:6" ht="13.5" customHeight="1">
      <c r="A36" s="1"/>
      <c r="B36" s="10"/>
      <c r="C36" s="6"/>
      <c r="D36" s="11"/>
      <c r="E36" s="11"/>
      <c r="F36" s="11"/>
    </row>
    <row r="37" spans="1:6" ht="13.5" customHeight="1">
      <c r="A37" s="1"/>
      <c r="B37" s="10"/>
      <c r="C37" s="6"/>
      <c r="D37" s="11"/>
      <c r="E37" s="11"/>
      <c r="F37" s="11"/>
    </row>
    <row r="38" spans="1:6" ht="13.5" customHeight="1">
      <c r="A38" s="1"/>
      <c r="B38" s="10"/>
      <c r="C38" s="6"/>
      <c r="D38" s="11"/>
      <c r="E38" s="11"/>
      <c r="F38" s="11"/>
    </row>
    <row r="39" spans="1:6" ht="13.5" customHeight="1">
      <c r="A39" s="1"/>
      <c r="B39" s="10"/>
      <c r="C39" s="6"/>
      <c r="D39" s="11"/>
      <c r="E39" s="11"/>
      <c r="F39" s="11"/>
    </row>
    <row r="40" spans="1:6" ht="13.5" customHeight="1">
      <c r="A40" s="1"/>
      <c r="B40" s="10"/>
      <c r="C40" s="6"/>
      <c r="D40" s="11"/>
      <c r="E40" s="11"/>
      <c r="F40" s="11"/>
    </row>
    <row r="41" spans="1:6" ht="13.5" customHeight="1">
      <c r="A41" s="1"/>
      <c r="B41" s="10"/>
      <c r="C41" s="6"/>
      <c r="D41" s="11"/>
      <c r="E41" s="11"/>
      <c r="F41" s="11"/>
    </row>
    <row r="42" spans="1:6" ht="13.5" customHeight="1">
      <c r="A42" s="1"/>
      <c r="B42" s="10"/>
      <c r="C42" s="6"/>
      <c r="D42" s="11"/>
      <c r="E42" s="11"/>
      <c r="F42" s="11"/>
    </row>
    <row r="43" spans="1:6" ht="13.5" customHeight="1">
      <c r="A43" s="1"/>
      <c r="B43" s="10"/>
      <c r="C43" s="6"/>
      <c r="D43" s="11"/>
      <c r="E43" s="11"/>
      <c r="F43" s="11"/>
    </row>
    <row r="44" spans="1:6" ht="13.5" customHeight="1">
      <c r="A44" s="1"/>
      <c r="B44" s="10"/>
      <c r="C44" s="6"/>
      <c r="D44" s="11"/>
      <c r="E44" s="11"/>
      <c r="F44" s="11"/>
    </row>
    <row r="45" spans="1:6" ht="13.5" customHeight="1">
      <c r="A45" s="1"/>
      <c r="B45" s="10"/>
      <c r="C45" s="6"/>
      <c r="D45" s="11"/>
      <c r="E45" s="11"/>
      <c r="F45" s="11"/>
    </row>
    <row r="46" spans="1:6" ht="13.5" customHeight="1">
      <c r="A46" s="1"/>
      <c r="B46" s="10"/>
      <c r="C46" s="6"/>
      <c r="D46" s="11"/>
      <c r="E46" s="11"/>
      <c r="F46" s="11"/>
    </row>
    <row r="47" spans="1:6" ht="13.5" customHeight="1">
      <c r="A47" s="1"/>
      <c r="B47" s="10"/>
      <c r="C47" s="6"/>
      <c r="D47" s="11"/>
      <c r="E47" s="11"/>
      <c r="F47" s="11"/>
    </row>
    <row r="48" spans="1:6" ht="13.5" customHeight="1">
      <c r="A48" s="1"/>
      <c r="B48" s="10"/>
      <c r="C48" s="6"/>
      <c r="D48" s="11"/>
      <c r="E48" s="11"/>
      <c r="F48" s="11"/>
    </row>
    <row r="49" spans="1:6" ht="13.5" customHeight="1">
      <c r="A49" s="1"/>
      <c r="B49" s="10"/>
      <c r="C49" s="6"/>
      <c r="D49" s="11"/>
      <c r="E49" s="11"/>
      <c r="F49" s="11"/>
    </row>
    <row r="50" spans="1:6" ht="13.5" customHeight="1">
      <c r="A50" s="1"/>
      <c r="B50" s="10"/>
      <c r="C50" s="6"/>
      <c r="D50" s="11"/>
      <c r="E50" s="11"/>
      <c r="F50" s="11"/>
    </row>
    <row r="51" spans="1:6" ht="13.5" customHeight="1">
      <c r="A51" s="1"/>
      <c r="B51" s="10"/>
      <c r="C51" s="6"/>
      <c r="D51" s="11"/>
      <c r="E51" s="11"/>
      <c r="F51" s="11"/>
    </row>
    <row r="52" spans="1:6" ht="13.5" customHeight="1">
      <c r="A52" s="1"/>
      <c r="B52" s="10"/>
      <c r="C52" s="6"/>
      <c r="D52" s="11"/>
      <c r="E52" s="11"/>
      <c r="F52" s="11"/>
    </row>
    <row r="53" spans="1:6" ht="13.5" customHeight="1">
      <c r="A53" s="1"/>
      <c r="B53" s="10"/>
      <c r="C53" s="6"/>
      <c r="D53" s="11"/>
      <c r="E53" s="11"/>
      <c r="F53" s="11"/>
    </row>
    <row r="54" spans="1:6" ht="13.5" customHeight="1">
      <c r="A54" s="1"/>
      <c r="B54" s="10"/>
      <c r="C54" s="6"/>
      <c r="D54" s="11"/>
      <c r="E54" s="11"/>
      <c r="F54" s="11"/>
    </row>
    <row r="55" spans="1:6" ht="13.5" customHeight="1">
      <c r="A55" s="1"/>
      <c r="B55" s="10"/>
      <c r="C55" s="6"/>
      <c r="D55" s="11"/>
      <c r="E55" s="11"/>
      <c r="F55" s="11"/>
    </row>
    <row r="56" spans="1:6" ht="13.5" customHeight="1">
      <c r="A56" s="1"/>
      <c r="B56" s="10"/>
      <c r="C56" s="6"/>
      <c r="D56" s="11"/>
      <c r="E56" s="11"/>
      <c r="F56" s="11"/>
    </row>
    <row r="57" spans="1:6" ht="13.5" customHeight="1">
      <c r="A57" s="1"/>
      <c r="B57" s="10"/>
      <c r="C57" s="6"/>
      <c r="D57" s="11"/>
      <c r="E57" s="11"/>
      <c r="F57" s="11"/>
    </row>
    <row r="58" spans="1:6" ht="13.5" customHeight="1">
      <c r="A58" s="1"/>
      <c r="B58" s="10"/>
      <c r="C58" s="6"/>
      <c r="D58" s="11"/>
      <c r="E58" s="11"/>
      <c r="F58" s="11"/>
    </row>
    <row r="59" spans="1:6" ht="13.5" customHeight="1">
      <c r="A59" s="1"/>
      <c r="B59" s="10"/>
      <c r="C59" s="6"/>
      <c r="D59" s="11"/>
      <c r="E59" s="11"/>
      <c r="F59" s="11"/>
    </row>
    <row r="60" spans="1:6" ht="13.5" customHeight="1">
      <c r="A60" s="1"/>
      <c r="B60" s="10"/>
      <c r="C60" s="6"/>
      <c r="D60" s="11"/>
      <c r="E60" s="11"/>
      <c r="F60" s="11"/>
    </row>
    <row r="61" spans="1:6" ht="13.5" customHeight="1">
      <c r="A61" s="1"/>
      <c r="B61" s="10"/>
      <c r="C61" s="6"/>
      <c r="D61" s="11"/>
      <c r="E61" s="11"/>
      <c r="F61" s="11"/>
    </row>
    <row r="62" spans="1:6" ht="13.5" customHeight="1">
      <c r="A62" s="1"/>
      <c r="B62" s="10"/>
      <c r="C62" s="6"/>
      <c r="D62" s="11"/>
      <c r="E62" s="11"/>
      <c r="F62" s="11"/>
    </row>
    <row r="63" spans="1:6" ht="13.5" customHeight="1">
      <c r="A63" s="1"/>
      <c r="B63" s="10"/>
      <c r="C63" s="6"/>
      <c r="D63" s="11"/>
      <c r="E63" s="11"/>
      <c r="F63" s="11"/>
    </row>
    <row r="64" spans="1:6" ht="13.5" customHeight="1">
      <c r="A64" s="1"/>
      <c r="B64" s="10"/>
      <c r="C64" s="6"/>
      <c r="D64" s="11"/>
      <c r="E64" s="11"/>
      <c r="F64" s="11"/>
    </row>
    <row r="65" spans="1:6" ht="13.5" customHeight="1">
      <c r="A65" s="1"/>
      <c r="B65" s="10"/>
      <c r="C65" s="6"/>
      <c r="D65" s="11"/>
      <c r="E65" s="11"/>
      <c r="F65" s="11"/>
    </row>
    <row r="66" spans="1:6" ht="13.5" customHeight="1">
      <c r="A66" s="1"/>
      <c r="B66" s="10"/>
      <c r="C66" s="6"/>
      <c r="D66" s="11"/>
      <c r="E66" s="11"/>
      <c r="F66" s="11"/>
    </row>
    <row r="67" spans="1:6" ht="13.5" customHeight="1">
      <c r="A67" s="1"/>
      <c r="B67" s="10"/>
      <c r="C67" s="6"/>
      <c r="D67" s="11"/>
      <c r="E67" s="11"/>
      <c r="F67" s="11"/>
    </row>
    <row r="68" spans="1:6" ht="13.5" customHeight="1">
      <c r="A68" s="1"/>
      <c r="B68" s="10"/>
      <c r="C68" s="6"/>
      <c r="D68" s="11"/>
      <c r="E68" s="11"/>
      <c r="F68" s="11"/>
    </row>
    <row r="69" spans="1:6" ht="13.5" customHeight="1">
      <c r="A69" s="1"/>
      <c r="B69" s="10"/>
      <c r="C69" s="6"/>
      <c r="D69" s="11"/>
      <c r="E69" s="11"/>
      <c r="F69" s="11"/>
    </row>
    <row r="70" spans="1:6" ht="13.5" customHeight="1">
      <c r="A70" s="1"/>
      <c r="B70" s="10"/>
      <c r="C70" s="6"/>
      <c r="D70" s="11"/>
      <c r="E70" s="11"/>
      <c r="F70" s="11"/>
    </row>
    <row r="71" spans="1:6" ht="13.5" customHeight="1">
      <c r="A71" s="1"/>
      <c r="B71" s="10"/>
      <c r="C71" s="6"/>
      <c r="D71" s="11"/>
      <c r="E71" s="11"/>
      <c r="F71" s="11"/>
    </row>
    <row r="72" spans="1:6" ht="13.5" customHeight="1">
      <c r="A72" s="1"/>
      <c r="B72" s="10"/>
      <c r="C72" s="6"/>
      <c r="D72" s="11"/>
      <c r="E72" s="11"/>
      <c r="F72" s="11"/>
    </row>
    <row r="73" spans="1:6" ht="13.5" customHeight="1">
      <c r="A73" s="1"/>
      <c r="B73" s="10"/>
      <c r="C73" s="6"/>
      <c r="D73" s="11"/>
      <c r="E73" s="11"/>
      <c r="F73" s="11"/>
    </row>
    <row r="74" spans="1:6" ht="13.5" customHeight="1">
      <c r="A74" s="1"/>
      <c r="B74" s="10"/>
      <c r="C74" s="6"/>
      <c r="D74" s="11"/>
      <c r="E74" s="11"/>
      <c r="F74" s="11"/>
    </row>
    <row r="75" spans="1:6" ht="13.5" customHeight="1">
      <c r="A75" s="1"/>
      <c r="B75" s="10"/>
      <c r="C75" s="6"/>
      <c r="D75" s="11"/>
      <c r="E75" s="11"/>
      <c r="F75" s="11"/>
    </row>
    <row r="76" spans="1:6" ht="13.5" customHeight="1">
      <c r="A76" s="1"/>
      <c r="B76" s="10"/>
      <c r="C76" s="6"/>
      <c r="D76" s="11"/>
      <c r="E76" s="11"/>
      <c r="F76" s="11"/>
    </row>
    <row r="77" spans="1:6" ht="13.5" customHeight="1">
      <c r="A77" s="1"/>
      <c r="B77" s="10"/>
      <c r="C77" s="6"/>
      <c r="D77" s="11"/>
      <c r="E77" s="11"/>
      <c r="F77" s="11"/>
    </row>
    <row r="78" spans="1:6" ht="13.5" customHeight="1">
      <c r="A78" s="1"/>
      <c r="B78" s="10"/>
      <c r="C78" s="6"/>
      <c r="D78" s="11"/>
      <c r="E78" s="11"/>
      <c r="F78" s="11"/>
    </row>
    <row r="79" spans="1:6" ht="13.5" customHeight="1">
      <c r="A79" s="1"/>
      <c r="B79" s="10"/>
      <c r="C79" s="6"/>
      <c r="D79" s="11"/>
      <c r="E79" s="11"/>
      <c r="F79" s="11"/>
    </row>
    <row r="80" spans="1:6" ht="13.5" customHeight="1">
      <c r="A80" s="1"/>
      <c r="B80" s="10"/>
      <c r="C80" s="6"/>
      <c r="D80" s="11"/>
      <c r="E80" s="11"/>
      <c r="F80" s="11"/>
    </row>
    <row r="81" spans="1:6" ht="13.5" customHeight="1">
      <c r="A81" s="1"/>
      <c r="B81" s="10"/>
      <c r="C81" s="6"/>
      <c r="D81" s="11"/>
      <c r="E81" s="11"/>
      <c r="F81" s="11"/>
    </row>
    <row r="82" spans="1:6" ht="13.5" customHeight="1">
      <c r="A82" s="1"/>
      <c r="B82" s="10"/>
      <c r="C82" s="6"/>
      <c r="D82" s="11"/>
      <c r="E82" s="11"/>
      <c r="F82" s="11"/>
    </row>
    <row r="83" spans="1:6" ht="13.5" customHeight="1">
      <c r="A83" s="1"/>
      <c r="B83" s="10"/>
      <c r="C83" s="6"/>
      <c r="D83" s="11"/>
      <c r="E83" s="11"/>
      <c r="F83" s="11"/>
    </row>
    <row r="84" spans="1:6" ht="13.5" customHeight="1">
      <c r="A84" s="1"/>
      <c r="B84" s="10"/>
      <c r="C84" s="6"/>
      <c r="D84" s="11"/>
      <c r="E84" s="11"/>
      <c r="F84" s="11"/>
    </row>
    <row r="85" spans="1:6" ht="13.5" customHeight="1">
      <c r="A85" s="1"/>
      <c r="B85" s="10"/>
      <c r="C85" s="6"/>
      <c r="D85" s="11"/>
      <c r="E85" s="11"/>
      <c r="F85" s="11"/>
    </row>
    <row r="86" spans="1:6" ht="13.5" customHeight="1">
      <c r="A86" s="1"/>
      <c r="B86" s="10"/>
      <c r="C86" s="6"/>
      <c r="D86" s="11"/>
      <c r="E86" s="11"/>
      <c r="F86" s="11"/>
    </row>
    <row r="87" spans="1:6" ht="13.5" customHeight="1">
      <c r="A87" s="1"/>
      <c r="B87" s="10"/>
      <c r="C87" s="6"/>
      <c r="D87" s="11"/>
      <c r="E87" s="11"/>
      <c r="F87" s="11"/>
    </row>
    <row r="88" spans="1:6" ht="13.5" customHeight="1">
      <c r="A88" s="1"/>
      <c r="B88" s="10"/>
      <c r="C88" s="6"/>
      <c r="D88" s="11"/>
      <c r="E88" s="11"/>
      <c r="F88" s="11"/>
    </row>
    <row r="89" spans="1:6" ht="13.5" customHeight="1">
      <c r="A89" s="1"/>
      <c r="B89" s="10"/>
      <c r="C89" s="6"/>
      <c r="D89" s="11"/>
      <c r="E89" s="11"/>
      <c r="F89" s="11"/>
    </row>
    <row r="90" spans="1:6" ht="13.5" customHeight="1">
      <c r="A90" s="1"/>
      <c r="B90" s="10"/>
      <c r="C90" s="6"/>
      <c r="D90" s="11"/>
      <c r="E90" s="11"/>
      <c r="F90" s="11"/>
    </row>
    <row r="91" spans="1:6" ht="13.5" customHeight="1">
      <c r="A91" s="1"/>
      <c r="B91" s="10"/>
      <c r="C91" s="6"/>
      <c r="D91" s="11"/>
      <c r="E91" s="11"/>
      <c r="F91" s="11"/>
    </row>
    <row r="92" spans="1:6" ht="13.5" customHeight="1">
      <c r="A92" s="1"/>
      <c r="B92" s="10"/>
      <c r="C92" s="6"/>
      <c r="D92" s="11"/>
      <c r="E92" s="11"/>
      <c r="F92" s="11"/>
    </row>
    <row r="93" spans="1:6" ht="13.5" customHeight="1">
      <c r="A93" s="1"/>
      <c r="B93" s="10"/>
      <c r="C93" s="6"/>
      <c r="D93" s="11"/>
      <c r="E93" s="11"/>
      <c r="F93" s="11"/>
    </row>
    <row r="94" spans="1:6" ht="13.5" customHeight="1">
      <c r="A94" s="1"/>
      <c r="B94" s="10"/>
      <c r="C94" s="6"/>
      <c r="D94" s="11"/>
      <c r="E94" s="11"/>
      <c r="F94" s="11"/>
    </row>
    <row r="95" spans="1:6" ht="13.5" customHeight="1">
      <c r="A95" s="1"/>
      <c r="B95" s="10"/>
      <c r="C95" s="6"/>
      <c r="D95" s="11"/>
      <c r="E95" s="11"/>
      <c r="F95" s="11"/>
    </row>
    <row r="96" spans="1:6" ht="13.5" customHeight="1">
      <c r="A96" s="1"/>
      <c r="B96" s="10"/>
      <c r="C96" s="6"/>
      <c r="D96" s="11"/>
      <c r="E96" s="11"/>
      <c r="F96" s="11"/>
    </row>
    <row r="97" spans="1:6" ht="13.5" customHeight="1">
      <c r="A97" s="1"/>
      <c r="B97" s="10"/>
      <c r="C97" s="6"/>
      <c r="D97" s="11"/>
      <c r="E97" s="11"/>
      <c r="F97" s="11"/>
    </row>
    <row r="98" spans="1:6" ht="13.5" customHeight="1">
      <c r="A98" s="1"/>
      <c r="B98" s="10"/>
      <c r="C98" s="6"/>
      <c r="D98" s="11"/>
      <c r="E98" s="11"/>
      <c r="F98" s="11"/>
    </row>
    <row r="99" spans="1:6" ht="13.5" customHeight="1">
      <c r="A99" s="1"/>
      <c r="B99" s="10"/>
      <c r="C99" s="6"/>
      <c r="D99" s="11"/>
      <c r="E99" s="11"/>
      <c r="F99" s="11"/>
    </row>
    <row r="100" spans="1:6" ht="13.5" customHeight="1">
      <c r="A100" s="1"/>
      <c r="B100" s="10"/>
      <c r="C100" s="6"/>
      <c r="D100" s="11"/>
      <c r="E100" s="11"/>
      <c r="F100" s="11"/>
    </row>
    <row r="101" spans="1:6" ht="13.5" customHeight="1">
      <c r="A101" s="1"/>
      <c r="B101" s="10"/>
      <c r="C101" s="6"/>
      <c r="D101" s="11"/>
      <c r="E101" s="11"/>
      <c r="F101" s="11"/>
    </row>
    <row r="102" spans="1:6" ht="13.5" customHeight="1">
      <c r="A102" s="1"/>
      <c r="B102" s="10"/>
      <c r="C102" s="6"/>
      <c r="D102" s="11"/>
      <c r="E102" s="11"/>
      <c r="F102" s="11"/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scale="110" r:id="rId2"/>
  <headerFooter alignWithMargins="0">
    <oddHeader>&amp;C&amp;"Brush Script MT,Kursiv"&amp;20&amp;A</oddHeader>
    <oddFooter>&amp;L&amp;F&amp;Cpage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R102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3.875" style="12" customWidth="1"/>
    <col min="2" max="2" width="22.50390625" style="7" customWidth="1"/>
    <col min="3" max="3" width="8.50390625" style="13" customWidth="1"/>
    <col min="4" max="6" width="10.00390625" style="8" customWidth="1"/>
    <col min="7" max="7" width="4.625" style="7" customWidth="1"/>
    <col min="8" max="26" width="3.125" style="7" customWidth="1"/>
    <col min="27" max="16384" width="10.00390625" style="7" customWidth="1"/>
  </cols>
  <sheetData>
    <row r="1" spans="1:18" s="3" customFormat="1" ht="13.5" customHeight="1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R1" s="4"/>
    </row>
    <row r="2" spans="1:16" ht="13.5" customHeight="1">
      <c r="A2" s="1">
        <v>1</v>
      </c>
      <c r="B2" s="5" t="s">
        <v>50</v>
      </c>
      <c r="C2" s="6">
        <v>8</v>
      </c>
      <c r="D2" s="6">
        <v>3</v>
      </c>
      <c r="E2" s="6">
        <v>1</v>
      </c>
      <c r="F2" s="6">
        <v>1</v>
      </c>
      <c r="P2" s="8"/>
    </row>
    <row r="3" spans="1:16" ht="13.5" customHeight="1">
      <c r="A3" s="1">
        <v>2</v>
      </c>
      <c r="B3" s="5" t="s">
        <v>65</v>
      </c>
      <c r="C3" s="6">
        <v>6</v>
      </c>
      <c r="D3" s="6">
        <v>9</v>
      </c>
      <c r="E3" s="6">
        <v>2</v>
      </c>
      <c r="F3" s="6">
        <v>2</v>
      </c>
      <c r="P3" s="8"/>
    </row>
    <row r="4" spans="1:16" ht="13.5" customHeight="1">
      <c r="A4" s="1">
        <v>3</v>
      </c>
      <c r="B4" s="5" t="s">
        <v>59</v>
      </c>
      <c r="C4" s="6">
        <v>2</v>
      </c>
      <c r="D4" s="6">
        <v>11</v>
      </c>
      <c r="E4" s="6">
        <v>3</v>
      </c>
      <c r="F4" s="6">
        <v>3</v>
      </c>
      <c r="P4" s="8"/>
    </row>
    <row r="5" spans="1:16" ht="13.5" customHeight="1">
      <c r="A5" s="1">
        <v>4</v>
      </c>
      <c r="B5" s="5" t="s">
        <v>62</v>
      </c>
      <c r="C5" s="6">
        <v>4</v>
      </c>
      <c r="D5" s="6">
        <v>12.5</v>
      </c>
      <c r="E5" s="6">
        <v>4</v>
      </c>
      <c r="F5" s="6">
        <v>4</v>
      </c>
      <c r="P5" s="8"/>
    </row>
    <row r="6" spans="1:16" ht="13.5" customHeight="1">
      <c r="A6" s="1">
        <v>5</v>
      </c>
      <c r="B6" s="5" t="s">
        <v>72</v>
      </c>
      <c r="C6" s="6">
        <v>10</v>
      </c>
      <c r="D6" s="6">
        <v>13</v>
      </c>
      <c r="E6" s="6">
        <v>5</v>
      </c>
      <c r="F6" s="6">
        <v>5</v>
      </c>
      <c r="P6" s="8"/>
    </row>
    <row r="7" spans="1:16" ht="13.5" customHeight="1">
      <c r="A7" s="1">
        <v>6</v>
      </c>
      <c r="B7" s="5" t="s">
        <v>67</v>
      </c>
      <c r="C7" s="6">
        <v>7</v>
      </c>
      <c r="D7" s="6">
        <v>19.5</v>
      </c>
      <c r="E7" s="6">
        <v>6</v>
      </c>
      <c r="F7" s="6">
        <v>6</v>
      </c>
      <c r="P7" s="8"/>
    </row>
    <row r="8" spans="1:16" ht="13.5" customHeight="1">
      <c r="A8" s="1">
        <v>7</v>
      </c>
      <c r="B8" s="5" t="s">
        <v>56</v>
      </c>
      <c r="C8" s="6">
        <v>1</v>
      </c>
      <c r="D8" s="6">
        <v>21.5</v>
      </c>
      <c r="E8" s="6">
        <v>7</v>
      </c>
      <c r="F8" s="6">
        <v>7.5</v>
      </c>
      <c r="P8" s="8"/>
    </row>
    <row r="9" spans="1:16" ht="13.5" customHeight="1">
      <c r="A9" s="1">
        <v>7</v>
      </c>
      <c r="B9" s="5" t="s">
        <v>74</v>
      </c>
      <c r="C9" s="6">
        <v>12</v>
      </c>
      <c r="D9" s="6">
        <v>21.5</v>
      </c>
      <c r="E9" s="6">
        <v>7</v>
      </c>
      <c r="F9" s="6">
        <v>7.5</v>
      </c>
      <c r="P9" s="8"/>
    </row>
    <row r="10" spans="1:16" ht="13.5" customHeight="1">
      <c r="A10" s="1">
        <v>9</v>
      </c>
      <c r="B10" s="5" t="s">
        <v>71</v>
      </c>
      <c r="C10" s="6">
        <v>9</v>
      </c>
      <c r="D10" s="6">
        <v>27</v>
      </c>
      <c r="E10" s="6">
        <v>9</v>
      </c>
      <c r="F10" s="6">
        <v>9</v>
      </c>
      <c r="P10" s="8"/>
    </row>
    <row r="11" spans="1:16" ht="13.5" customHeight="1">
      <c r="A11" s="1">
        <v>10</v>
      </c>
      <c r="B11" s="5" t="s">
        <v>73</v>
      </c>
      <c r="C11" s="6">
        <v>11</v>
      </c>
      <c r="D11" s="6">
        <v>29.5</v>
      </c>
      <c r="E11" s="6">
        <v>10</v>
      </c>
      <c r="F11" s="6">
        <v>10</v>
      </c>
      <c r="P11" s="8"/>
    </row>
    <row r="12" spans="1:16" ht="13.5" customHeight="1">
      <c r="A12" s="1">
        <v>11</v>
      </c>
      <c r="B12" s="5" t="s">
        <v>61</v>
      </c>
      <c r="C12" s="6">
        <v>3</v>
      </c>
      <c r="D12" s="6">
        <v>32</v>
      </c>
      <c r="E12" s="6">
        <v>11</v>
      </c>
      <c r="F12" s="6">
        <v>11</v>
      </c>
      <c r="P12" s="8"/>
    </row>
    <row r="13" spans="1:16" ht="13.5" customHeight="1">
      <c r="A13" s="1">
        <v>12</v>
      </c>
      <c r="B13" s="5" t="s">
        <v>64</v>
      </c>
      <c r="C13" s="6">
        <v>5</v>
      </c>
      <c r="D13" s="6">
        <v>34.5</v>
      </c>
      <c r="E13" s="6">
        <v>12</v>
      </c>
      <c r="F13" s="6">
        <v>12</v>
      </c>
      <c r="P13" s="8"/>
    </row>
    <row r="14" spans="1:16" ht="13.5" customHeight="1">
      <c r="A14" s="1">
        <v>13</v>
      </c>
      <c r="B14" s="5" t="s">
        <v>75</v>
      </c>
      <c r="C14" s="6">
        <v>13</v>
      </c>
      <c r="D14" s="6">
        <v>39</v>
      </c>
      <c r="E14" s="6">
        <v>13</v>
      </c>
      <c r="F14" s="6">
        <v>13</v>
      </c>
      <c r="P14" s="8"/>
    </row>
    <row r="15" spans="1:6" ht="13.5" customHeight="1">
      <c r="A15" s="1"/>
      <c r="B15" s="5"/>
      <c r="C15" s="6"/>
      <c r="D15" s="6"/>
      <c r="E15" s="6"/>
      <c r="F15" s="6"/>
    </row>
    <row r="16" spans="1:8" ht="13.5" customHeight="1">
      <c r="A16" s="1"/>
      <c r="B16" s="5"/>
      <c r="C16" s="6"/>
      <c r="D16" s="6"/>
      <c r="E16" s="6"/>
      <c r="F16" s="6"/>
      <c r="H16" s="9"/>
    </row>
    <row r="17" spans="1:8" ht="13.5" customHeight="1">
      <c r="A17" s="1"/>
      <c r="B17" s="5"/>
      <c r="C17" s="6"/>
      <c r="D17" s="6"/>
      <c r="E17" s="6"/>
      <c r="F17" s="6"/>
      <c r="H17" s="9"/>
    </row>
    <row r="18" spans="1:8" ht="13.5" customHeight="1">
      <c r="A18" s="1"/>
      <c r="B18" s="5"/>
      <c r="C18" s="6"/>
      <c r="D18" s="6"/>
      <c r="E18" s="6"/>
      <c r="F18" s="6"/>
      <c r="H18" s="9"/>
    </row>
    <row r="19" spans="1:8" ht="13.5" customHeight="1">
      <c r="A19" s="1"/>
      <c r="B19" s="5"/>
      <c r="C19" s="6"/>
      <c r="D19" s="6"/>
      <c r="E19" s="6"/>
      <c r="F19" s="6"/>
      <c r="H19" s="9"/>
    </row>
    <row r="20" spans="1:8" ht="13.5" customHeight="1">
      <c r="A20" s="1"/>
      <c r="B20" s="5"/>
      <c r="C20" s="6"/>
      <c r="D20" s="6"/>
      <c r="E20" s="6"/>
      <c r="F20" s="6"/>
      <c r="H20" s="9"/>
    </row>
    <row r="21" spans="1:8" ht="13.5" customHeight="1">
      <c r="A21" s="1"/>
      <c r="B21" s="5"/>
      <c r="C21" s="6"/>
      <c r="D21" s="6"/>
      <c r="E21" s="6"/>
      <c r="F21" s="6"/>
      <c r="H21" s="9"/>
    </row>
    <row r="22" spans="1:8" ht="13.5" customHeight="1">
      <c r="A22" s="1"/>
      <c r="B22" s="5"/>
      <c r="C22" s="6"/>
      <c r="D22" s="6"/>
      <c r="E22" s="6"/>
      <c r="F22" s="6"/>
      <c r="H22" s="9"/>
    </row>
    <row r="23" spans="1:8" ht="13.5" customHeight="1">
      <c r="A23" s="1"/>
      <c r="B23" s="5"/>
      <c r="C23" s="6"/>
      <c r="D23" s="6"/>
      <c r="E23" s="6"/>
      <c r="F23" s="6"/>
      <c r="H23" s="9"/>
    </row>
    <row r="24" spans="1:8" ht="13.5" customHeight="1">
      <c r="A24" s="1"/>
      <c r="B24" s="5"/>
      <c r="C24" s="6"/>
      <c r="D24" s="6"/>
      <c r="E24" s="6"/>
      <c r="F24" s="6"/>
      <c r="H24" s="9"/>
    </row>
    <row r="25" spans="1:8" ht="13.5" customHeight="1">
      <c r="A25" s="1"/>
      <c r="B25" s="5"/>
      <c r="C25" s="6"/>
      <c r="D25" s="6"/>
      <c r="E25" s="6"/>
      <c r="F25" s="6"/>
      <c r="H25" s="9"/>
    </row>
    <row r="26" spans="1:8" ht="13.5" customHeight="1">
      <c r="A26" s="1"/>
      <c r="B26" s="5"/>
      <c r="C26" s="6"/>
      <c r="D26" s="6"/>
      <c r="E26" s="6"/>
      <c r="F26" s="6"/>
      <c r="H26" s="9"/>
    </row>
    <row r="27" spans="1:8" ht="13.5" customHeight="1">
      <c r="A27" s="1"/>
      <c r="B27" s="5"/>
      <c r="C27" s="6"/>
      <c r="D27" s="6"/>
      <c r="E27" s="6"/>
      <c r="F27" s="6"/>
      <c r="H27" s="9"/>
    </row>
    <row r="28" spans="1:8" ht="13.5" customHeight="1">
      <c r="A28" s="1"/>
      <c r="B28" s="5"/>
      <c r="C28" s="6"/>
      <c r="D28" s="6"/>
      <c r="E28" s="6"/>
      <c r="F28" s="6"/>
      <c r="H28" s="9"/>
    </row>
    <row r="29" spans="1:8" ht="13.5" customHeight="1">
      <c r="A29" s="1"/>
      <c r="B29" s="5"/>
      <c r="C29" s="6"/>
      <c r="D29" s="6"/>
      <c r="E29" s="6"/>
      <c r="F29" s="6"/>
      <c r="H29" s="9"/>
    </row>
    <row r="30" spans="1:8" ht="13.5" customHeight="1">
      <c r="A30" s="1"/>
      <c r="B30" s="5"/>
      <c r="C30" s="6"/>
      <c r="D30" s="6"/>
      <c r="E30" s="6"/>
      <c r="F30" s="6"/>
      <c r="H30" s="9"/>
    </row>
    <row r="31" spans="1:8" ht="13.5" customHeight="1">
      <c r="A31" s="1"/>
      <c r="B31" s="5"/>
      <c r="C31" s="6"/>
      <c r="D31" s="6"/>
      <c r="E31" s="6"/>
      <c r="F31" s="6"/>
      <c r="H31" s="9"/>
    </row>
    <row r="32" spans="1:8" ht="13.5" customHeight="1">
      <c r="A32" s="1"/>
      <c r="B32" s="5"/>
      <c r="C32" s="6"/>
      <c r="D32" s="6"/>
      <c r="E32" s="6"/>
      <c r="F32" s="6"/>
      <c r="H32" s="9"/>
    </row>
    <row r="33" spans="1:9" ht="13.5" customHeight="1">
      <c r="A33" s="1"/>
      <c r="B33" s="10"/>
      <c r="C33" s="6"/>
      <c r="D33" s="11"/>
      <c r="E33" s="11"/>
      <c r="F33" s="11"/>
      <c r="H33" s="8"/>
      <c r="I33" s="8"/>
    </row>
    <row r="34" spans="1:9" ht="13.5" customHeight="1">
      <c r="A34" s="1"/>
      <c r="B34" s="10"/>
      <c r="C34" s="6"/>
      <c r="D34" s="11"/>
      <c r="E34" s="11"/>
      <c r="F34" s="11"/>
      <c r="H34" s="8"/>
      <c r="I34" s="8"/>
    </row>
    <row r="35" spans="1:6" ht="13.5" customHeight="1">
      <c r="A35" s="1"/>
      <c r="B35" s="10"/>
      <c r="C35" s="6"/>
      <c r="D35" s="11"/>
      <c r="E35" s="11"/>
      <c r="F35" s="11"/>
    </row>
    <row r="36" spans="1:6" ht="13.5" customHeight="1">
      <c r="A36" s="1"/>
      <c r="B36" s="10"/>
      <c r="C36" s="6"/>
      <c r="D36" s="11"/>
      <c r="E36" s="11"/>
      <c r="F36" s="11"/>
    </row>
    <row r="37" spans="1:6" ht="13.5" customHeight="1">
      <c r="A37" s="1"/>
      <c r="B37" s="10"/>
      <c r="C37" s="6"/>
      <c r="D37" s="11"/>
      <c r="E37" s="11"/>
      <c r="F37" s="11"/>
    </row>
    <row r="38" spans="1:6" ht="13.5" customHeight="1">
      <c r="A38" s="1"/>
      <c r="B38" s="10"/>
      <c r="C38" s="6"/>
      <c r="D38" s="11"/>
      <c r="E38" s="11"/>
      <c r="F38" s="11"/>
    </row>
    <row r="39" spans="1:6" ht="13.5" customHeight="1">
      <c r="A39" s="1"/>
      <c r="B39" s="10"/>
      <c r="C39" s="6"/>
      <c r="D39" s="11"/>
      <c r="E39" s="11"/>
      <c r="F39" s="11"/>
    </row>
    <row r="40" spans="1:6" ht="13.5" customHeight="1">
      <c r="A40" s="1"/>
      <c r="B40" s="10"/>
      <c r="C40" s="6"/>
      <c r="D40" s="11"/>
      <c r="E40" s="11"/>
      <c r="F40" s="11"/>
    </row>
    <row r="41" spans="1:6" ht="13.5" customHeight="1">
      <c r="A41" s="1"/>
      <c r="B41" s="10"/>
      <c r="C41" s="6"/>
      <c r="D41" s="11"/>
      <c r="E41" s="11"/>
      <c r="F41" s="11"/>
    </row>
    <row r="42" spans="1:6" ht="13.5" customHeight="1">
      <c r="A42" s="1"/>
      <c r="B42" s="10"/>
      <c r="C42" s="6"/>
      <c r="D42" s="11"/>
      <c r="E42" s="11"/>
      <c r="F42" s="11"/>
    </row>
    <row r="43" spans="1:6" ht="13.5" customHeight="1">
      <c r="A43" s="1"/>
      <c r="B43" s="10"/>
      <c r="C43" s="6"/>
      <c r="D43" s="11"/>
      <c r="E43" s="11"/>
      <c r="F43" s="11"/>
    </row>
    <row r="44" spans="1:6" ht="13.5" customHeight="1">
      <c r="A44" s="1"/>
      <c r="B44" s="10"/>
      <c r="C44" s="6"/>
      <c r="D44" s="11"/>
      <c r="E44" s="11"/>
      <c r="F44" s="11"/>
    </row>
    <row r="45" spans="1:6" ht="13.5" customHeight="1">
      <c r="A45" s="1"/>
      <c r="B45" s="10"/>
      <c r="C45" s="6"/>
      <c r="D45" s="11"/>
      <c r="E45" s="11"/>
      <c r="F45" s="11"/>
    </row>
    <row r="46" spans="1:6" ht="13.5" customHeight="1">
      <c r="A46" s="1"/>
      <c r="B46" s="10"/>
      <c r="C46" s="6"/>
      <c r="D46" s="11"/>
      <c r="E46" s="11"/>
      <c r="F46" s="11"/>
    </row>
    <row r="47" spans="1:6" ht="13.5" customHeight="1">
      <c r="A47" s="1"/>
      <c r="B47" s="10"/>
      <c r="C47" s="6"/>
      <c r="D47" s="11"/>
      <c r="E47" s="11"/>
      <c r="F47" s="11"/>
    </row>
    <row r="48" spans="1:6" ht="13.5" customHeight="1">
      <c r="A48" s="1"/>
      <c r="B48" s="10"/>
      <c r="C48" s="6"/>
      <c r="D48" s="11"/>
      <c r="E48" s="11"/>
      <c r="F48" s="11"/>
    </row>
    <row r="49" spans="1:6" ht="13.5" customHeight="1">
      <c r="A49" s="1"/>
      <c r="B49" s="10"/>
      <c r="C49" s="6"/>
      <c r="D49" s="11"/>
      <c r="E49" s="11"/>
      <c r="F49" s="11"/>
    </row>
    <row r="50" spans="1:6" ht="13.5" customHeight="1">
      <c r="A50" s="1"/>
      <c r="B50" s="10"/>
      <c r="C50" s="6"/>
      <c r="D50" s="11"/>
      <c r="E50" s="11"/>
      <c r="F50" s="11"/>
    </row>
    <row r="51" spans="1:6" ht="13.5" customHeight="1">
      <c r="A51" s="1"/>
      <c r="B51" s="10"/>
      <c r="C51" s="6"/>
      <c r="D51" s="11"/>
      <c r="E51" s="11"/>
      <c r="F51" s="11"/>
    </row>
    <row r="52" spans="1:6" ht="13.5" customHeight="1">
      <c r="A52" s="1"/>
      <c r="B52" s="10"/>
      <c r="C52" s="6"/>
      <c r="D52" s="11"/>
      <c r="E52" s="11"/>
      <c r="F52" s="11"/>
    </row>
    <row r="53" spans="1:6" ht="13.5" customHeight="1">
      <c r="A53" s="1"/>
      <c r="B53" s="10"/>
      <c r="C53" s="6"/>
      <c r="D53" s="11"/>
      <c r="E53" s="11"/>
      <c r="F53" s="11"/>
    </row>
    <row r="54" spans="1:6" ht="13.5" customHeight="1">
      <c r="A54" s="1"/>
      <c r="B54" s="10"/>
      <c r="C54" s="6"/>
      <c r="D54" s="11"/>
      <c r="E54" s="11"/>
      <c r="F54" s="11"/>
    </row>
    <row r="55" spans="1:6" ht="13.5" customHeight="1">
      <c r="A55" s="1"/>
      <c r="B55" s="10"/>
      <c r="C55" s="6"/>
      <c r="D55" s="11"/>
      <c r="E55" s="11"/>
      <c r="F55" s="11"/>
    </row>
    <row r="56" spans="1:6" ht="13.5" customHeight="1">
      <c r="A56" s="1"/>
      <c r="B56" s="10"/>
      <c r="C56" s="6"/>
      <c r="D56" s="11"/>
      <c r="E56" s="11"/>
      <c r="F56" s="11"/>
    </row>
    <row r="57" spans="1:6" ht="13.5" customHeight="1">
      <c r="A57" s="1"/>
      <c r="B57" s="10"/>
      <c r="C57" s="6"/>
      <c r="D57" s="11"/>
      <c r="E57" s="11"/>
      <c r="F57" s="11"/>
    </row>
    <row r="58" spans="1:6" ht="13.5" customHeight="1">
      <c r="A58" s="1"/>
      <c r="B58" s="10"/>
      <c r="C58" s="6"/>
      <c r="D58" s="11"/>
      <c r="E58" s="11"/>
      <c r="F58" s="11"/>
    </row>
    <row r="59" spans="1:6" ht="13.5" customHeight="1">
      <c r="A59" s="1"/>
      <c r="B59" s="10"/>
      <c r="C59" s="6"/>
      <c r="D59" s="11"/>
      <c r="E59" s="11"/>
      <c r="F59" s="11"/>
    </row>
    <row r="60" spans="1:6" ht="13.5" customHeight="1">
      <c r="A60" s="1"/>
      <c r="B60" s="10"/>
      <c r="C60" s="6"/>
      <c r="D60" s="11"/>
      <c r="E60" s="11"/>
      <c r="F60" s="11"/>
    </row>
    <row r="61" spans="1:6" ht="13.5" customHeight="1">
      <c r="A61" s="1"/>
      <c r="B61" s="10"/>
      <c r="C61" s="6"/>
      <c r="D61" s="11"/>
      <c r="E61" s="11"/>
      <c r="F61" s="11"/>
    </row>
    <row r="62" spans="1:6" ht="13.5" customHeight="1">
      <c r="A62" s="1"/>
      <c r="B62" s="10"/>
      <c r="C62" s="6"/>
      <c r="D62" s="11"/>
      <c r="E62" s="11"/>
      <c r="F62" s="11"/>
    </row>
    <row r="63" spans="1:6" ht="13.5" customHeight="1">
      <c r="A63" s="1"/>
      <c r="B63" s="10"/>
      <c r="C63" s="6"/>
      <c r="D63" s="11"/>
      <c r="E63" s="11"/>
      <c r="F63" s="11"/>
    </row>
    <row r="64" spans="1:6" ht="13.5" customHeight="1">
      <c r="A64" s="1"/>
      <c r="B64" s="10"/>
      <c r="C64" s="6"/>
      <c r="D64" s="11"/>
      <c r="E64" s="11"/>
      <c r="F64" s="11"/>
    </row>
    <row r="65" spans="1:6" ht="13.5" customHeight="1">
      <c r="A65" s="1"/>
      <c r="B65" s="10"/>
      <c r="C65" s="6"/>
      <c r="D65" s="11"/>
      <c r="E65" s="11"/>
      <c r="F65" s="11"/>
    </row>
    <row r="66" spans="1:6" ht="13.5" customHeight="1">
      <c r="A66" s="1"/>
      <c r="B66" s="10"/>
      <c r="C66" s="6"/>
      <c r="D66" s="11"/>
      <c r="E66" s="11"/>
      <c r="F66" s="11"/>
    </row>
    <row r="67" spans="1:6" ht="13.5" customHeight="1">
      <c r="A67" s="1"/>
      <c r="B67" s="10"/>
      <c r="C67" s="6"/>
      <c r="D67" s="11"/>
      <c r="E67" s="11"/>
      <c r="F67" s="11"/>
    </row>
    <row r="68" spans="1:6" ht="13.5" customHeight="1">
      <c r="A68" s="1"/>
      <c r="B68" s="10"/>
      <c r="C68" s="6"/>
      <c r="D68" s="11"/>
      <c r="E68" s="11"/>
      <c r="F68" s="11"/>
    </row>
    <row r="69" spans="1:6" ht="13.5" customHeight="1">
      <c r="A69" s="1"/>
      <c r="B69" s="10"/>
      <c r="C69" s="6"/>
      <c r="D69" s="11"/>
      <c r="E69" s="11"/>
      <c r="F69" s="11"/>
    </row>
    <row r="70" spans="1:6" ht="13.5" customHeight="1">
      <c r="A70" s="1"/>
      <c r="B70" s="10"/>
      <c r="C70" s="6"/>
      <c r="D70" s="11"/>
      <c r="E70" s="11"/>
      <c r="F70" s="11"/>
    </row>
    <row r="71" spans="1:6" ht="13.5" customHeight="1">
      <c r="A71" s="1"/>
      <c r="B71" s="10"/>
      <c r="C71" s="6"/>
      <c r="D71" s="11"/>
      <c r="E71" s="11"/>
      <c r="F71" s="11"/>
    </row>
    <row r="72" spans="1:6" ht="13.5" customHeight="1">
      <c r="A72" s="1"/>
      <c r="B72" s="10"/>
      <c r="C72" s="6"/>
      <c r="D72" s="11"/>
      <c r="E72" s="11"/>
      <c r="F72" s="11"/>
    </row>
    <row r="73" spans="1:6" ht="13.5" customHeight="1">
      <c r="A73" s="1"/>
      <c r="B73" s="10"/>
      <c r="C73" s="6"/>
      <c r="D73" s="11"/>
      <c r="E73" s="11"/>
      <c r="F73" s="11"/>
    </row>
    <row r="74" spans="1:6" ht="13.5" customHeight="1">
      <c r="A74" s="1"/>
      <c r="B74" s="10"/>
      <c r="C74" s="6"/>
      <c r="D74" s="11"/>
      <c r="E74" s="11"/>
      <c r="F74" s="11"/>
    </row>
    <row r="75" spans="1:6" ht="13.5" customHeight="1">
      <c r="A75" s="1"/>
      <c r="B75" s="10"/>
      <c r="C75" s="6"/>
      <c r="D75" s="11"/>
      <c r="E75" s="11"/>
      <c r="F75" s="11"/>
    </row>
    <row r="76" spans="1:6" ht="13.5" customHeight="1">
      <c r="A76" s="1"/>
      <c r="B76" s="10"/>
      <c r="C76" s="6"/>
      <c r="D76" s="11"/>
      <c r="E76" s="11"/>
      <c r="F76" s="11"/>
    </row>
    <row r="77" spans="1:6" ht="13.5" customHeight="1">
      <c r="A77" s="1"/>
      <c r="B77" s="10"/>
      <c r="C77" s="6"/>
      <c r="D77" s="11"/>
      <c r="E77" s="11"/>
      <c r="F77" s="11"/>
    </row>
    <row r="78" spans="1:6" ht="13.5" customHeight="1">
      <c r="A78" s="1"/>
      <c r="B78" s="10"/>
      <c r="C78" s="6"/>
      <c r="D78" s="11"/>
      <c r="E78" s="11"/>
      <c r="F78" s="11"/>
    </row>
    <row r="79" spans="1:6" ht="13.5" customHeight="1">
      <c r="A79" s="1"/>
      <c r="B79" s="10"/>
      <c r="C79" s="6"/>
      <c r="D79" s="11"/>
      <c r="E79" s="11"/>
      <c r="F79" s="11"/>
    </row>
    <row r="80" spans="1:6" ht="13.5" customHeight="1">
      <c r="A80" s="1"/>
      <c r="B80" s="10"/>
      <c r="C80" s="6"/>
      <c r="D80" s="11"/>
      <c r="E80" s="11"/>
      <c r="F80" s="11"/>
    </row>
    <row r="81" spans="1:6" ht="13.5" customHeight="1">
      <c r="A81" s="1"/>
      <c r="B81" s="10"/>
      <c r="C81" s="6"/>
      <c r="D81" s="11"/>
      <c r="E81" s="11"/>
      <c r="F81" s="11"/>
    </row>
    <row r="82" spans="1:6" ht="13.5" customHeight="1">
      <c r="A82" s="1"/>
      <c r="B82" s="10"/>
      <c r="C82" s="6"/>
      <c r="D82" s="11"/>
      <c r="E82" s="11"/>
      <c r="F82" s="11"/>
    </row>
    <row r="83" spans="1:6" ht="13.5" customHeight="1">
      <c r="A83" s="1"/>
      <c r="B83" s="10"/>
      <c r="C83" s="6"/>
      <c r="D83" s="11"/>
      <c r="E83" s="11"/>
      <c r="F83" s="11"/>
    </row>
    <row r="84" spans="1:6" ht="13.5" customHeight="1">
      <c r="A84" s="1"/>
      <c r="B84" s="10"/>
      <c r="C84" s="6"/>
      <c r="D84" s="11"/>
      <c r="E84" s="11"/>
      <c r="F84" s="11"/>
    </row>
    <row r="85" spans="1:6" ht="13.5" customHeight="1">
      <c r="A85" s="1"/>
      <c r="B85" s="10"/>
      <c r="C85" s="6"/>
      <c r="D85" s="11"/>
      <c r="E85" s="11"/>
      <c r="F85" s="11"/>
    </row>
    <row r="86" spans="1:6" ht="13.5" customHeight="1">
      <c r="A86" s="1"/>
      <c r="B86" s="10"/>
      <c r="C86" s="6"/>
      <c r="D86" s="11"/>
      <c r="E86" s="11"/>
      <c r="F86" s="11"/>
    </row>
    <row r="87" spans="1:6" ht="13.5" customHeight="1">
      <c r="A87" s="1"/>
      <c r="B87" s="10"/>
      <c r="C87" s="6"/>
      <c r="D87" s="11"/>
      <c r="E87" s="11"/>
      <c r="F87" s="11"/>
    </row>
    <row r="88" spans="1:6" ht="13.5" customHeight="1">
      <c r="A88" s="1"/>
      <c r="B88" s="10"/>
      <c r="C88" s="6"/>
      <c r="D88" s="11"/>
      <c r="E88" s="11"/>
      <c r="F88" s="11"/>
    </row>
    <row r="89" spans="1:6" ht="13.5" customHeight="1">
      <c r="A89" s="1"/>
      <c r="B89" s="10"/>
      <c r="C89" s="6"/>
      <c r="D89" s="11"/>
      <c r="E89" s="11"/>
      <c r="F89" s="11"/>
    </row>
    <row r="90" spans="1:6" ht="13.5" customHeight="1">
      <c r="A90" s="1"/>
      <c r="B90" s="10"/>
      <c r="C90" s="6"/>
      <c r="D90" s="11"/>
      <c r="E90" s="11"/>
      <c r="F90" s="11"/>
    </row>
    <row r="91" spans="1:6" ht="13.5" customHeight="1">
      <c r="A91" s="1"/>
      <c r="B91" s="10"/>
      <c r="C91" s="6"/>
      <c r="D91" s="11"/>
      <c r="E91" s="11"/>
      <c r="F91" s="11"/>
    </row>
    <row r="92" spans="1:6" ht="13.5" customHeight="1">
      <c r="A92" s="1"/>
      <c r="B92" s="10"/>
      <c r="C92" s="6"/>
      <c r="D92" s="11"/>
      <c r="E92" s="11"/>
      <c r="F92" s="11"/>
    </row>
    <row r="93" spans="1:6" ht="13.5" customHeight="1">
      <c r="A93" s="1"/>
      <c r="B93" s="10"/>
      <c r="C93" s="6"/>
      <c r="D93" s="11"/>
      <c r="E93" s="11"/>
      <c r="F93" s="11"/>
    </row>
    <row r="94" spans="1:6" ht="13.5" customHeight="1">
      <c r="A94" s="1"/>
      <c r="B94" s="10"/>
      <c r="C94" s="6"/>
      <c r="D94" s="11"/>
      <c r="E94" s="11"/>
      <c r="F94" s="11"/>
    </row>
    <row r="95" spans="1:6" ht="13.5" customHeight="1">
      <c r="A95" s="1"/>
      <c r="B95" s="10"/>
      <c r="C95" s="6"/>
      <c r="D95" s="11"/>
      <c r="E95" s="11"/>
      <c r="F95" s="11"/>
    </row>
    <row r="96" spans="1:6" ht="13.5" customHeight="1">
      <c r="A96" s="1"/>
      <c r="B96" s="10"/>
      <c r="C96" s="6"/>
      <c r="D96" s="11"/>
      <c r="E96" s="11"/>
      <c r="F96" s="11"/>
    </row>
    <row r="97" spans="1:6" ht="13.5" customHeight="1">
      <c r="A97" s="1"/>
      <c r="B97" s="10"/>
      <c r="C97" s="6"/>
      <c r="D97" s="11"/>
      <c r="E97" s="11"/>
      <c r="F97" s="11"/>
    </row>
    <row r="98" spans="1:6" ht="13.5" customHeight="1">
      <c r="A98" s="1"/>
      <c r="B98" s="10"/>
      <c r="C98" s="6"/>
      <c r="D98" s="11"/>
      <c r="E98" s="11"/>
      <c r="F98" s="11"/>
    </row>
    <row r="99" spans="1:6" ht="13.5" customHeight="1">
      <c r="A99" s="1"/>
      <c r="B99" s="10"/>
      <c r="C99" s="6"/>
      <c r="D99" s="11"/>
      <c r="E99" s="11"/>
      <c r="F99" s="11"/>
    </row>
    <row r="100" spans="1:6" ht="13.5" customHeight="1">
      <c r="A100" s="1"/>
      <c r="B100" s="10"/>
      <c r="C100" s="6"/>
      <c r="D100" s="11"/>
      <c r="E100" s="11"/>
      <c r="F100" s="11"/>
    </row>
    <row r="101" spans="1:6" ht="13.5" customHeight="1">
      <c r="A101" s="1"/>
      <c r="B101" s="10"/>
      <c r="C101" s="6"/>
      <c r="D101" s="11"/>
      <c r="E101" s="11"/>
      <c r="F101" s="11"/>
    </row>
    <row r="102" spans="1:6" ht="13.5" customHeight="1">
      <c r="A102" s="1"/>
      <c r="B102" s="10"/>
      <c r="C102" s="6"/>
      <c r="D102" s="11"/>
      <c r="E102" s="11"/>
      <c r="F102" s="11"/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scale="110" r:id="rId2"/>
  <headerFooter alignWithMargins="0">
    <oddHeader>&amp;C&amp;"Brush Script MT,Kursiv"&amp;20&amp;A</oddHeader>
    <oddFooter>&amp;L&amp;F&amp;Cpage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/>
  <dimension ref="A1:R102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3.875" style="12" customWidth="1"/>
    <col min="2" max="2" width="22.50390625" style="7" customWidth="1"/>
    <col min="3" max="3" width="8.50390625" style="13" customWidth="1"/>
    <col min="4" max="6" width="10.00390625" style="8" customWidth="1"/>
    <col min="7" max="7" width="4.625" style="7" customWidth="1"/>
    <col min="8" max="26" width="3.125" style="7" customWidth="1"/>
    <col min="27" max="16384" width="10.00390625" style="7" customWidth="1"/>
  </cols>
  <sheetData>
    <row r="1" spans="1:18" s="3" customFormat="1" ht="13.5" customHeight="1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R1" s="4"/>
    </row>
    <row r="2" spans="1:16" ht="13.5" customHeight="1">
      <c r="A2" s="1">
        <v>1</v>
      </c>
      <c r="B2" s="5" t="s">
        <v>50</v>
      </c>
      <c r="C2" s="6">
        <v>8</v>
      </c>
      <c r="D2" s="6">
        <v>3</v>
      </c>
      <c r="E2" s="6">
        <v>1</v>
      </c>
      <c r="F2" s="6">
        <v>1</v>
      </c>
      <c r="P2" s="8"/>
    </row>
    <row r="3" spans="1:16" ht="13.5" customHeight="1">
      <c r="A3" s="1">
        <v>2</v>
      </c>
      <c r="B3" s="5" t="s">
        <v>59</v>
      </c>
      <c r="C3" s="6">
        <v>2</v>
      </c>
      <c r="D3" s="6">
        <v>5</v>
      </c>
      <c r="E3" s="6">
        <v>2</v>
      </c>
      <c r="F3" s="6">
        <v>2</v>
      </c>
      <c r="P3" s="8"/>
    </row>
    <row r="4" spans="1:16" ht="13.5" customHeight="1">
      <c r="A4" s="1">
        <v>3</v>
      </c>
      <c r="B4" s="5" t="s">
        <v>65</v>
      </c>
      <c r="C4" s="6">
        <v>6</v>
      </c>
      <c r="D4" s="6">
        <v>6</v>
      </c>
      <c r="E4" s="6">
        <v>3</v>
      </c>
      <c r="F4" s="6">
        <v>3</v>
      </c>
      <c r="P4" s="8"/>
    </row>
    <row r="5" spans="1:16" ht="13.5" customHeight="1">
      <c r="A5" s="1">
        <v>4</v>
      </c>
      <c r="B5" s="5" t="s">
        <v>72</v>
      </c>
      <c r="C5" s="6">
        <v>10</v>
      </c>
      <c r="D5" s="6">
        <v>8</v>
      </c>
      <c r="E5" s="6">
        <v>4</v>
      </c>
      <c r="F5" s="6">
        <v>4</v>
      </c>
      <c r="P5" s="8"/>
    </row>
    <row r="6" spans="1:16" ht="13.5" customHeight="1">
      <c r="A6" s="1">
        <v>5</v>
      </c>
      <c r="B6" s="5" t="s">
        <v>62</v>
      </c>
      <c r="C6" s="6">
        <v>4</v>
      </c>
      <c r="D6" s="6">
        <v>9</v>
      </c>
      <c r="E6" s="6">
        <v>5</v>
      </c>
      <c r="F6" s="6">
        <v>5</v>
      </c>
      <c r="P6" s="8"/>
    </row>
    <row r="7" spans="1:16" ht="13.5" customHeight="1">
      <c r="A7" s="1">
        <v>6</v>
      </c>
      <c r="B7" s="5" t="s">
        <v>56</v>
      </c>
      <c r="C7" s="6">
        <v>1</v>
      </c>
      <c r="D7" s="6">
        <v>13</v>
      </c>
      <c r="E7" s="6">
        <v>6</v>
      </c>
      <c r="F7" s="6">
        <v>6</v>
      </c>
      <c r="P7" s="8"/>
    </row>
    <row r="8" spans="1:16" ht="13.5" customHeight="1">
      <c r="A8" s="1">
        <v>7</v>
      </c>
      <c r="B8" s="5" t="s">
        <v>71</v>
      </c>
      <c r="C8" s="6">
        <v>9</v>
      </c>
      <c r="D8" s="6">
        <v>16</v>
      </c>
      <c r="E8" s="6">
        <v>7</v>
      </c>
      <c r="F8" s="6">
        <v>7</v>
      </c>
      <c r="P8" s="8"/>
    </row>
    <row r="9" spans="1:16" ht="13.5" customHeight="1">
      <c r="A9" s="1">
        <v>8</v>
      </c>
      <c r="B9" s="5" t="s">
        <v>73</v>
      </c>
      <c r="C9" s="6">
        <v>11</v>
      </c>
      <c r="D9" s="6">
        <v>17</v>
      </c>
      <c r="E9" s="6">
        <v>8</v>
      </c>
      <c r="F9" s="6">
        <v>8.5</v>
      </c>
      <c r="P9" s="8"/>
    </row>
    <row r="10" spans="1:16" ht="13.5" customHeight="1">
      <c r="A10" s="1">
        <v>8</v>
      </c>
      <c r="B10" s="5" t="s">
        <v>74</v>
      </c>
      <c r="C10" s="6">
        <v>12</v>
      </c>
      <c r="D10" s="6">
        <v>17</v>
      </c>
      <c r="E10" s="6">
        <v>8</v>
      </c>
      <c r="F10" s="6">
        <v>8.5</v>
      </c>
      <c r="P10" s="8"/>
    </row>
    <row r="11" spans="1:16" ht="13.5" customHeight="1">
      <c r="A11" s="1">
        <v>10</v>
      </c>
      <c r="B11" s="5" t="s">
        <v>61</v>
      </c>
      <c r="C11" s="6">
        <v>3</v>
      </c>
      <c r="D11" s="6">
        <v>19</v>
      </c>
      <c r="E11" s="6">
        <v>10</v>
      </c>
      <c r="F11" s="6">
        <v>10.5</v>
      </c>
      <c r="P11" s="8"/>
    </row>
    <row r="12" spans="1:16" ht="13.5" customHeight="1">
      <c r="A12" s="1">
        <v>10</v>
      </c>
      <c r="B12" s="5" t="s">
        <v>67</v>
      </c>
      <c r="C12" s="6">
        <v>7</v>
      </c>
      <c r="D12" s="6">
        <v>19</v>
      </c>
      <c r="E12" s="6">
        <v>10</v>
      </c>
      <c r="F12" s="6">
        <v>10.5</v>
      </c>
      <c r="P12" s="8"/>
    </row>
    <row r="13" spans="1:16" ht="13.5" customHeight="1">
      <c r="A13" s="1">
        <v>12</v>
      </c>
      <c r="B13" s="5" t="s">
        <v>64</v>
      </c>
      <c r="C13" s="6">
        <v>5</v>
      </c>
      <c r="D13" s="6">
        <v>24</v>
      </c>
      <c r="E13" s="6">
        <v>12</v>
      </c>
      <c r="F13" s="6">
        <v>12</v>
      </c>
      <c r="P13" s="8"/>
    </row>
    <row r="14" spans="1:16" ht="13.5" customHeight="1">
      <c r="A14" s="1">
        <v>13</v>
      </c>
      <c r="B14" s="5" t="s">
        <v>75</v>
      </c>
      <c r="C14" s="6">
        <v>13</v>
      </c>
      <c r="D14" s="6">
        <v>26</v>
      </c>
      <c r="E14" s="6">
        <v>13</v>
      </c>
      <c r="F14" s="6">
        <v>13</v>
      </c>
      <c r="P14" s="8"/>
    </row>
    <row r="15" spans="1:6" ht="13.5" customHeight="1">
      <c r="A15" s="1"/>
      <c r="B15" s="5"/>
      <c r="C15" s="6"/>
      <c r="D15" s="6"/>
      <c r="E15" s="6"/>
      <c r="F15" s="6"/>
    </row>
    <row r="16" spans="1:8" ht="13.5" customHeight="1">
      <c r="A16" s="1"/>
      <c r="B16" s="5"/>
      <c r="C16" s="6"/>
      <c r="D16" s="6"/>
      <c r="E16" s="6"/>
      <c r="F16" s="6"/>
      <c r="H16" s="9"/>
    </row>
    <row r="17" spans="1:8" ht="13.5" customHeight="1">
      <c r="A17" s="1"/>
      <c r="B17" s="5"/>
      <c r="C17" s="6"/>
      <c r="D17" s="6"/>
      <c r="E17" s="6"/>
      <c r="F17" s="6"/>
      <c r="H17" s="9"/>
    </row>
    <row r="18" spans="1:8" ht="13.5" customHeight="1">
      <c r="A18" s="1"/>
      <c r="B18" s="5"/>
      <c r="C18" s="6"/>
      <c r="D18" s="6"/>
      <c r="E18" s="6"/>
      <c r="F18" s="6"/>
      <c r="H18" s="9"/>
    </row>
    <row r="19" spans="1:8" ht="13.5" customHeight="1">
      <c r="A19" s="1"/>
      <c r="B19" s="5"/>
      <c r="C19" s="6"/>
      <c r="D19" s="6"/>
      <c r="E19" s="6"/>
      <c r="F19" s="6"/>
      <c r="H19" s="9"/>
    </row>
    <row r="20" spans="1:8" ht="13.5" customHeight="1">
      <c r="A20" s="1"/>
      <c r="B20" s="5"/>
      <c r="C20" s="6"/>
      <c r="D20" s="6"/>
      <c r="E20" s="6"/>
      <c r="F20" s="6"/>
      <c r="H20" s="9"/>
    </row>
    <row r="21" spans="1:8" ht="13.5" customHeight="1">
      <c r="A21" s="1"/>
      <c r="B21" s="5"/>
      <c r="C21" s="6"/>
      <c r="D21" s="6"/>
      <c r="E21" s="6"/>
      <c r="F21" s="6"/>
      <c r="H21" s="9"/>
    </row>
    <row r="22" spans="1:8" ht="13.5" customHeight="1">
      <c r="A22" s="1"/>
      <c r="B22" s="5"/>
      <c r="C22" s="6"/>
      <c r="D22" s="6"/>
      <c r="E22" s="6"/>
      <c r="F22" s="6"/>
      <c r="H22" s="9"/>
    </row>
    <row r="23" spans="1:8" ht="13.5" customHeight="1">
      <c r="A23" s="1"/>
      <c r="B23" s="5"/>
      <c r="C23" s="6"/>
      <c r="D23" s="6"/>
      <c r="E23" s="6"/>
      <c r="F23" s="6"/>
      <c r="H23" s="9"/>
    </row>
    <row r="24" spans="1:8" ht="13.5" customHeight="1">
      <c r="A24" s="1"/>
      <c r="B24" s="5"/>
      <c r="C24" s="6"/>
      <c r="D24" s="6"/>
      <c r="E24" s="6"/>
      <c r="F24" s="6"/>
      <c r="H24" s="9"/>
    </row>
    <row r="25" spans="1:8" ht="13.5" customHeight="1">
      <c r="A25" s="1"/>
      <c r="B25" s="5"/>
      <c r="C25" s="6"/>
      <c r="D25" s="6"/>
      <c r="E25" s="6"/>
      <c r="F25" s="6"/>
      <c r="H25" s="9"/>
    </row>
    <row r="26" spans="1:8" ht="13.5" customHeight="1">
      <c r="A26" s="1"/>
      <c r="B26" s="5"/>
      <c r="C26" s="6"/>
      <c r="D26" s="6"/>
      <c r="E26" s="6"/>
      <c r="F26" s="6"/>
      <c r="H26" s="9"/>
    </row>
    <row r="27" spans="1:8" ht="13.5" customHeight="1">
      <c r="A27" s="1"/>
      <c r="B27" s="5"/>
      <c r="C27" s="6"/>
      <c r="D27" s="6"/>
      <c r="E27" s="6"/>
      <c r="F27" s="6"/>
      <c r="H27" s="9"/>
    </row>
    <row r="28" spans="1:8" ht="13.5" customHeight="1">
      <c r="A28" s="1"/>
      <c r="B28" s="5"/>
      <c r="C28" s="6"/>
      <c r="D28" s="6"/>
      <c r="E28" s="6"/>
      <c r="F28" s="6"/>
      <c r="H28" s="9"/>
    </row>
    <row r="29" spans="1:8" ht="13.5" customHeight="1">
      <c r="A29" s="1"/>
      <c r="B29" s="5"/>
      <c r="C29" s="6"/>
      <c r="D29" s="6"/>
      <c r="E29" s="6"/>
      <c r="F29" s="6"/>
      <c r="H29" s="9"/>
    </row>
    <row r="30" spans="1:8" ht="13.5" customHeight="1">
      <c r="A30" s="1"/>
      <c r="B30" s="5"/>
      <c r="C30" s="6"/>
      <c r="D30" s="6"/>
      <c r="E30" s="6"/>
      <c r="F30" s="6"/>
      <c r="H30" s="9"/>
    </row>
    <row r="31" spans="1:8" ht="13.5" customHeight="1">
      <c r="A31" s="1"/>
      <c r="B31" s="5"/>
      <c r="C31" s="6"/>
      <c r="D31" s="6"/>
      <c r="E31" s="6"/>
      <c r="F31" s="6"/>
      <c r="H31" s="9"/>
    </row>
    <row r="32" spans="1:8" ht="13.5" customHeight="1">
      <c r="A32" s="1"/>
      <c r="B32" s="5"/>
      <c r="C32" s="6"/>
      <c r="D32" s="6"/>
      <c r="E32" s="6"/>
      <c r="F32" s="6"/>
      <c r="H32" s="9"/>
    </row>
    <row r="33" spans="1:9" ht="13.5" customHeight="1">
      <c r="A33" s="1"/>
      <c r="B33" s="10"/>
      <c r="C33" s="6"/>
      <c r="D33" s="11"/>
      <c r="E33" s="11"/>
      <c r="F33" s="11"/>
      <c r="H33" s="8"/>
      <c r="I33" s="8"/>
    </row>
    <row r="34" spans="1:9" ht="13.5" customHeight="1">
      <c r="A34" s="1"/>
      <c r="B34" s="10"/>
      <c r="C34" s="6"/>
      <c r="D34" s="11"/>
      <c r="E34" s="11"/>
      <c r="F34" s="11"/>
      <c r="H34" s="8"/>
      <c r="I34" s="8"/>
    </row>
    <row r="35" spans="1:6" ht="13.5" customHeight="1">
      <c r="A35" s="1"/>
      <c r="B35" s="10"/>
      <c r="C35" s="6"/>
      <c r="D35" s="11"/>
      <c r="E35" s="11"/>
      <c r="F35" s="11"/>
    </row>
    <row r="36" spans="1:6" ht="13.5" customHeight="1">
      <c r="A36" s="1"/>
      <c r="B36" s="10"/>
      <c r="C36" s="6"/>
      <c r="D36" s="11"/>
      <c r="E36" s="11"/>
      <c r="F36" s="11"/>
    </row>
    <row r="37" spans="1:6" ht="13.5" customHeight="1">
      <c r="A37" s="1"/>
      <c r="B37" s="10"/>
      <c r="C37" s="6"/>
      <c r="D37" s="11"/>
      <c r="E37" s="11"/>
      <c r="F37" s="11"/>
    </row>
    <row r="38" spans="1:6" ht="13.5" customHeight="1">
      <c r="A38" s="1"/>
      <c r="B38" s="10"/>
      <c r="C38" s="6"/>
      <c r="D38" s="11"/>
      <c r="E38" s="11"/>
      <c r="F38" s="11"/>
    </row>
    <row r="39" spans="1:6" ht="13.5" customHeight="1">
      <c r="A39" s="1"/>
      <c r="B39" s="10"/>
      <c r="C39" s="6"/>
      <c r="D39" s="11"/>
      <c r="E39" s="11"/>
      <c r="F39" s="11"/>
    </row>
    <row r="40" spans="1:6" ht="13.5" customHeight="1">
      <c r="A40" s="1"/>
      <c r="B40" s="10"/>
      <c r="C40" s="6"/>
      <c r="D40" s="11"/>
      <c r="E40" s="11"/>
      <c r="F40" s="11"/>
    </row>
    <row r="41" spans="1:6" ht="13.5" customHeight="1">
      <c r="A41" s="1"/>
      <c r="B41" s="10"/>
      <c r="C41" s="6"/>
      <c r="D41" s="11"/>
      <c r="E41" s="11"/>
      <c r="F41" s="11"/>
    </row>
    <row r="42" spans="1:6" ht="13.5" customHeight="1">
      <c r="A42" s="1"/>
      <c r="B42" s="10"/>
      <c r="C42" s="6"/>
      <c r="D42" s="11"/>
      <c r="E42" s="11"/>
      <c r="F42" s="11"/>
    </row>
    <row r="43" spans="1:6" ht="13.5" customHeight="1">
      <c r="A43" s="1"/>
      <c r="B43" s="10"/>
      <c r="C43" s="6"/>
      <c r="D43" s="11"/>
      <c r="E43" s="11"/>
      <c r="F43" s="11"/>
    </row>
    <row r="44" spans="1:6" ht="13.5" customHeight="1">
      <c r="A44" s="1"/>
      <c r="B44" s="10"/>
      <c r="C44" s="6"/>
      <c r="D44" s="11"/>
      <c r="E44" s="11"/>
      <c r="F44" s="11"/>
    </row>
    <row r="45" spans="1:6" ht="13.5" customHeight="1">
      <c r="A45" s="1"/>
      <c r="B45" s="10"/>
      <c r="C45" s="6"/>
      <c r="D45" s="11"/>
      <c r="E45" s="11"/>
      <c r="F45" s="11"/>
    </row>
    <row r="46" spans="1:6" ht="13.5" customHeight="1">
      <c r="A46" s="1"/>
      <c r="B46" s="10"/>
      <c r="C46" s="6"/>
      <c r="D46" s="11"/>
      <c r="E46" s="11"/>
      <c r="F46" s="11"/>
    </row>
    <row r="47" spans="1:6" ht="13.5" customHeight="1">
      <c r="A47" s="1"/>
      <c r="B47" s="10"/>
      <c r="C47" s="6"/>
      <c r="D47" s="11"/>
      <c r="E47" s="11"/>
      <c r="F47" s="11"/>
    </row>
    <row r="48" spans="1:6" ht="13.5" customHeight="1">
      <c r="A48" s="1"/>
      <c r="B48" s="10"/>
      <c r="C48" s="6"/>
      <c r="D48" s="11"/>
      <c r="E48" s="11"/>
      <c r="F48" s="11"/>
    </row>
    <row r="49" spans="1:6" ht="13.5" customHeight="1">
      <c r="A49" s="1"/>
      <c r="B49" s="10"/>
      <c r="C49" s="6"/>
      <c r="D49" s="11"/>
      <c r="E49" s="11"/>
      <c r="F49" s="11"/>
    </row>
    <row r="50" spans="1:6" ht="13.5" customHeight="1">
      <c r="A50" s="1"/>
      <c r="B50" s="10"/>
      <c r="C50" s="6"/>
      <c r="D50" s="11"/>
      <c r="E50" s="11"/>
      <c r="F50" s="11"/>
    </row>
    <row r="51" spans="1:6" ht="13.5" customHeight="1">
      <c r="A51" s="1"/>
      <c r="B51" s="10"/>
      <c r="C51" s="6"/>
      <c r="D51" s="11"/>
      <c r="E51" s="11"/>
      <c r="F51" s="11"/>
    </row>
    <row r="52" spans="1:6" ht="13.5" customHeight="1">
      <c r="A52" s="1"/>
      <c r="B52" s="10"/>
      <c r="C52" s="6"/>
      <c r="D52" s="11"/>
      <c r="E52" s="11"/>
      <c r="F52" s="11"/>
    </row>
    <row r="53" spans="1:6" ht="13.5" customHeight="1">
      <c r="A53" s="1"/>
      <c r="B53" s="10"/>
      <c r="C53" s="6"/>
      <c r="D53" s="11"/>
      <c r="E53" s="11"/>
      <c r="F53" s="11"/>
    </row>
    <row r="54" spans="1:6" ht="13.5" customHeight="1">
      <c r="A54" s="1"/>
      <c r="B54" s="10"/>
      <c r="C54" s="6"/>
      <c r="D54" s="11"/>
      <c r="E54" s="11"/>
      <c r="F54" s="11"/>
    </row>
    <row r="55" spans="1:6" ht="13.5" customHeight="1">
      <c r="A55" s="1"/>
      <c r="B55" s="10"/>
      <c r="C55" s="6"/>
      <c r="D55" s="11"/>
      <c r="E55" s="11"/>
      <c r="F55" s="11"/>
    </row>
    <row r="56" spans="1:6" ht="13.5" customHeight="1">
      <c r="A56" s="1"/>
      <c r="B56" s="10"/>
      <c r="C56" s="6"/>
      <c r="D56" s="11"/>
      <c r="E56" s="11"/>
      <c r="F56" s="11"/>
    </row>
    <row r="57" spans="1:6" ht="13.5" customHeight="1">
      <c r="A57" s="1"/>
      <c r="B57" s="10"/>
      <c r="C57" s="6"/>
      <c r="D57" s="11"/>
      <c r="E57" s="11"/>
      <c r="F57" s="11"/>
    </row>
    <row r="58" spans="1:6" ht="13.5" customHeight="1">
      <c r="A58" s="1"/>
      <c r="B58" s="10"/>
      <c r="C58" s="6"/>
      <c r="D58" s="11"/>
      <c r="E58" s="11"/>
      <c r="F58" s="11"/>
    </row>
    <row r="59" spans="1:6" ht="13.5" customHeight="1">
      <c r="A59" s="1"/>
      <c r="B59" s="10"/>
      <c r="C59" s="6"/>
      <c r="D59" s="11"/>
      <c r="E59" s="11"/>
      <c r="F59" s="11"/>
    </row>
    <row r="60" spans="1:6" ht="13.5" customHeight="1">
      <c r="A60" s="1"/>
      <c r="B60" s="10"/>
      <c r="C60" s="6"/>
      <c r="D60" s="11"/>
      <c r="E60" s="11"/>
      <c r="F60" s="11"/>
    </row>
    <row r="61" spans="1:6" ht="13.5" customHeight="1">
      <c r="A61" s="1"/>
      <c r="B61" s="10"/>
      <c r="C61" s="6"/>
      <c r="D61" s="11"/>
      <c r="E61" s="11"/>
      <c r="F61" s="11"/>
    </row>
    <row r="62" spans="1:6" ht="13.5" customHeight="1">
      <c r="A62" s="1"/>
      <c r="B62" s="10"/>
      <c r="C62" s="6"/>
      <c r="D62" s="11"/>
      <c r="E62" s="11"/>
      <c r="F62" s="11"/>
    </row>
    <row r="63" spans="1:6" ht="13.5" customHeight="1">
      <c r="A63" s="1"/>
      <c r="B63" s="10"/>
      <c r="C63" s="6"/>
      <c r="D63" s="11"/>
      <c r="E63" s="11"/>
      <c r="F63" s="11"/>
    </row>
    <row r="64" spans="1:6" ht="13.5" customHeight="1">
      <c r="A64" s="1"/>
      <c r="B64" s="10"/>
      <c r="C64" s="6"/>
      <c r="D64" s="11"/>
      <c r="E64" s="11"/>
      <c r="F64" s="11"/>
    </row>
    <row r="65" spans="1:6" ht="13.5" customHeight="1">
      <c r="A65" s="1"/>
      <c r="B65" s="10"/>
      <c r="C65" s="6"/>
      <c r="D65" s="11"/>
      <c r="E65" s="11"/>
      <c r="F65" s="11"/>
    </row>
    <row r="66" spans="1:6" ht="13.5" customHeight="1">
      <c r="A66" s="1"/>
      <c r="B66" s="10"/>
      <c r="C66" s="6"/>
      <c r="D66" s="11"/>
      <c r="E66" s="11"/>
      <c r="F66" s="11"/>
    </row>
    <row r="67" spans="1:6" ht="13.5" customHeight="1">
      <c r="A67" s="1"/>
      <c r="B67" s="10"/>
      <c r="C67" s="6"/>
      <c r="D67" s="11"/>
      <c r="E67" s="11"/>
      <c r="F67" s="11"/>
    </row>
    <row r="68" spans="1:6" ht="13.5" customHeight="1">
      <c r="A68" s="1"/>
      <c r="B68" s="10"/>
      <c r="C68" s="6"/>
      <c r="D68" s="11"/>
      <c r="E68" s="11"/>
      <c r="F68" s="11"/>
    </row>
    <row r="69" spans="1:6" ht="13.5" customHeight="1">
      <c r="A69" s="1"/>
      <c r="B69" s="10"/>
      <c r="C69" s="6"/>
      <c r="D69" s="11"/>
      <c r="E69" s="11"/>
      <c r="F69" s="11"/>
    </row>
    <row r="70" spans="1:6" ht="13.5" customHeight="1">
      <c r="A70" s="1"/>
      <c r="B70" s="10"/>
      <c r="C70" s="6"/>
      <c r="D70" s="11"/>
      <c r="E70" s="11"/>
      <c r="F70" s="11"/>
    </row>
    <row r="71" spans="1:6" ht="13.5" customHeight="1">
      <c r="A71" s="1"/>
      <c r="B71" s="10"/>
      <c r="C71" s="6"/>
      <c r="D71" s="11"/>
      <c r="E71" s="11"/>
      <c r="F71" s="11"/>
    </row>
    <row r="72" spans="1:6" ht="13.5" customHeight="1">
      <c r="A72" s="1"/>
      <c r="B72" s="10"/>
      <c r="C72" s="6"/>
      <c r="D72" s="11"/>
      <c r="E72" s="11"/>
      <c r="F72" s="11"/>
    </row>
    <row r="73" spans="1:6" ht="13.5" customHeight="1">
      <c r="A73" s="1"/>
      <c r="B73" s="10"/>
      <c r="C73" s="6"/>
      <c r="D73" s="11"/>
      <c r="E73" s="11"/>
      <c r="F73" s="11"/>
    </row>
    <row r="74" spans="1:6" ht="13.5" customHeight="1">
      <c r="A74" s="1"/>
      <c r="B74" s="10"/>
      <c r="C74" s="6"/>
      <c r="D74" s="11"/>
      <c r="E74" s="11"/>
      <c r="F74" s="11"/>
    </row>
    <row r="75" spans="1:6" ht="13.5" customHeight="1">
      <c r="A75" s="1"/>
      <c r="B75" s="10"/>
      <c r="C75" s="6"/>
      <c r="D75" s="11"/>
      <c r="E75" s="11"/>
      <c r="F75" s="11"/>
    </row>
    <row r="76" spans="1:6" ht="13.5" customHeight="1">
      <c r="A76" s="1"/>
      <c r="B76" s="10"/>
      <c r="C76" s="6"/>
      <c r="D76" s="11"/>
      <c r="E76" s="11"/>
      <c r="F76" s="11"/>
    </row>
    <row r="77" spans="1:6" ht="13.5" customHeight="1">
      <c r="A77" s="1"/>
      <c r="B77" s="10"/>
      <c r="C77" s="6"/>
      <c r="D77" s="11"/>
      <c r="E77" s="11"/>
      <c r="F77" s="11"/>
    </row>
    <row r="78" spans="1:6" ht="13.5" customHeight="1">
      <c r="A78" s="1"/>
      <c r="B78" s="10"/>
      <c r="C78" s="6"/>
      <c r="D78" s="11"/>
      <c r="E78" s="11"/>
      <c r="F78" s="11"/>
    </row>
    <row r="79" spans="1:6" ht="13.5" customHeight="1">
      <c r="A79" s="1"/>
      <c r="B79" s="10"/>
      <c r="C79" s="6"/>
      <c r="D79" s="11"/>
      <c r="E79" s="11"/>
      <c r="F79" s="11"/>
    </row>
    <row r="80" spans="1:6" ht="13.5" customHeight="1">
      <c r="A80" s="1"/>
      <c r="B80" s="10"/>
      <c r="C80" s="6"/>
      <c r="D80" s="11"/>
      <c r="E80" s="11"/>
      <c r="F80" s="11"/>
    </row>
    <row r="81" spans="1:6" ht="13.5" customHeight="1">
      <c r="A81" s="1"/>
      <c r="B81" s="10"/>
      <c r="C81" s="6"/>
      <c r="D81" s="11"/>
      <c r="E81" s="11"/>
      <c r="F81" s="11"/>
    </row>
    <row r="82" spans="1:6" ht="13.5" customHeight="1">
      <c r="A82" s="1"/>
      <c r="B82" s="10"/>
      <c r="C82" s="6"/>
      <c r="D82" s="11"/>
      <c r="E82" s="11"/>
      <c r="F82" s="11"/>
    </row>
    <row r="83" spans="1:6" ht="13.5" customHeight="1">
      <c r="A83" s="1"/>
      <c r="B83" s="10"/>
      <c r="C83" s="6"/>
      <c r="D83" s="11"/>
      <c r="E83" s="11"/>
      <c r="F83" s="11"/>
    </row>
    <row r="84" spans="1:6" ht="13.5" customHeight="1">
      <c r="A84" s="1"/>
      <c r="B84" s="10"/>
      <c r="C84" s="6"/>
      <c r="D84" s="11"/>
      <c r="E84" s="11"/>
      <c r="F84" s="11"/>
    </row>
    <row r="85" spans="1:6" ht="13.5" customHeight="1">
      <c r="A85" s="1"/>
      <c r="B85" s="10"/>
      <c r="C85" s="6"/>
      <c r="D85" s="11"/>
      <c r="E85" s="11"/>
      <c r="F85" s="11"/>
    </row>
    <row r="86" spans="1:6" ht="13.5" customHeight="1">
      <c r="A86" s="1"/>
      <c r="B86" s="10"/>
      <c r="C86" s="6"/>
      <c r="D86" s="11"/>
      <c r="E86" s="11"/>
      <c r="F86" s="11"/>
    </row>
    <row r="87" spans="1:6" ht="13.5" customHeight="1">
      <c r="A87" s="1"/>
      <c r="B87" s="10"/>
      <c r="C87" s="6"/>
      <c r="D87" s="11"/>
      <c r="E87" s="11"/>
      <c r="F87" s="11"/>
    </row>
    <row r="88" spans="1:6" ht="13.5" customHeight="1">
      <c r="A88" s="1"/>
      <c r="B88" s="10"/>
      <c r="C88" s="6"/>
      <c r="D88" s="11"/>
      <c r="E88" s="11"/>
      <c r="F88" s="11"/>
    </row>
    <row r="89" spans="1:6" ht="13.5" customHeight="1">
      <c r="A89" s="1"/>
      <c r="B89" s="10"/>
      <c r="C89" s="6"/>
      <c r="D89" s="11"/>
      <c r="E89" s="11"/>
      <c r="F89" s="11"/>
    </row>
    <row r="90" spans="1:6" ht="13.5" customHeight="1">
      <c r="A90" s="1"/>
      <c r="B90" s="10"/>
      <c r="C90" s="6"/>
      <c r="D90" s="11"/>
      <c r="E90" s="11"/>
      <c r="F90" s="11"/>
    </row>
    <row r="91" spans="1:6" ht="13.5" customHeight="1">
      <c r="A91" s="1"/>
      <c r="B91" s="10"/>
      <c r="C91" s="6"/>
      <c r="D91" s="11"/>
      <c r="E91" s="11"/>
      <c r="F91" s="11"/>
    </row>
    <row r="92" spans="1:6" ht="13.5" customHeight="1">
      <c r="A92" s="1"/>
      <c r="B92" s="10"/>
      <c r="C92" s="6"/>
      <c r="D92" s="11"/>
      <c r="E92" s="11"/>
      <c r="F92" s="11"/>
    </row>
    <row r="93" spans="1:6" ht="13.5" customHeight="1">
      <c r="A93" s="1"/>
      <c r="B93" s="10"/>
      <c r="C93" s="6"/>
      <c r="D93" s="11"/>
      <c r="E93" s="11"/>
      <c r="F93" s="11"/>
    </row>
    <row r="94" spans="1:6" ht="13.5" customHeight="1">
      <c r="A94" s="1"/>
      <c r="B94" s="10"/>
      <c r="C94" s="6"/>
      <c r="D94" s="11"/>
      <c r="E94" s="11"/>
      <c r="F94" s="11"/>
    </row>
    <row r="95" spans="1:6" ht="13.5" customHeight="1">
      <c r="A95" s="1"/>
      <c r="B95" s="10"/>
      <c r="C95" s="6"/>
      <c r="D95" s="11"/>
      <c r="E95" s="11"/>
      <c r="F95" s="11"/>
    </row>
    <row r="96" spans="1:6" ht="13.5" customHeight="1">
      <c r="A96" s="1"/>
      <c r="B96" s="10"/>
      <c r="C96" s="6"/>
      <c r="D96" s="11"/>
      <c r="E96" s="11"/>
      <c r="F96" s="11"/>
    </row>
    <row r="97" spans="1:6" ht="13.5" customHeight="1">
      <c r="A97" s="1"/>
      <c r="B97" s="10"/>
      <c r="C97" s="6"/>
      <c r="D97" s="11"/>
      <c r="E97" s="11"/>
      <c r="F97" s="11"/>
    </row>
    <row r="98" spans="1:6" ht="13.5" customHeight="1">
      <c r="A98" s="1"/>
      <c r="B98" s="10"/>
      <c r="C98" s="6"/>
      <c r="D98" s="11"/>
      <c r="E98" s="11"/>
      <c r="F98" s="11"/>
    </row>
    <row r="99" spans="1:6" ht="13.5" customHeight="1">
      <c r="A99" s="1"/>
      <c r="B99" s="10"/>
      <c r="C99" s="6"/>
      <c r="D99" s="11"/>
      <c r="E99" s="11"/>
      <c r="F99" s="11"/>
    </row>
    <row r="100" spans="1:6" ht="13.5" customHeight="1">
      <c r="A100" s="1"/>
      <c r="B100" s="10"/>
      <c r="C100" s="6"/>
      <c r="D100" s="11"/>
      <c r="E100" s="11"/>
      <c r="F100" s="11"/>
    </row>
    <row r="101" spans="1:6" ht="13.5" customHeight="1">
      <c r="A101" s="1"/>
      <c r="B101" s="10"/>
      <c r="C101" s="6"/>
      <c r="D101" s="11"/>
      <c r="E101" s="11"/>
      <c r="F101" s="11"/>
    </row>
    <row r="102" spans="1:6" ht="13.5" customHeight="1">
      <c r="A102" s="1"/>
      <c r="B102" s="10"/>
      <c r="C102" s="6"/>
      <c r="D102" s="11"/>
      <c r="E102" s="11"/>
      <c r="F102" s="11"/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scale="110" r:id="rId2"/>
  <headerFooter alignWithMargins="0">
    <oddHeader>&amp;C&amp;"Brush Script MT,Kursiv"&amp;20&amp;A</oddHeader>
    <oddFooter>&amp;L&amp;F&amp;Cpage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R102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3.875" style="12" customWidth="1"/>
    <col min="2" max="2" width="22.50390625" style="7" customWidth="1"/>
    <col min="3" max="3" width="8.50390625" style="13" customWidth="1"/>
    <col min="4" max="6" width="10.00390625" style="8" customWidth="1"/>
    <col min="7" max="7" width="4.625" style="7" customWidth="1"/>
    <col min="8" max="26" width="3.125" style="7" customWidth="1"/>
    <col min="27" max="16384" width="10.00390625" style="7" customWidth="1"/>
  </cols>
  <sheetData>
    <row r="1" spans="1:18" s="3" customFormat="1" ht="13.5" customHeight="1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R1" s="4"/>
    </row>
    <row r="2" spans="1:16" ht="13.5" customHeight="1">
      <c r="A2" s="1">
        <v>1</v>
      </c>
      <c r="B2" s="5" t="s">
        <v>50</v>
      </c>
      <c r="C2" s="6">
        <v>8</v>
      </c>
      <c r="D2" s="6">
        <v>2</v>
      </c>
      <c r="E2" s="6">
        <v>1</v>
      </c>
      <c r="F2" s="6">
        <v>1</v>
      </c>
      <c r="P2" s="8"/>
    </row>
    <row r="3" spans="1:16" ht="13.5" customHeight="1">
      <c r="A3" s="1">
        <v>2</v>
      </c>
      <c r="B3" s="5" t="s">
        <v>65</v>
      </c>
      <c r="C3" s="6">
        <v>6</v>
      </c>
      <c r="D3" s="6">
        <v>5</v>
      </c>
      <c r="E3" s="6">
        <v>2</v>
      </c>
      <c r="F3" s="6">
        <v>2</v>
      </c>
      <c r="P3" s="8"/>
    </row>
    <row r="4" spans="1:16" ht="13.5" customHeight="1">
      <c r="A4" s="1">
        <v>3</v>
      </c>
      <c r="B4" s="5" t="s">
        <v>67</v>
      </c>
      <c r="C4" s="6">
        <v>7</v>
      </c>
      <c r="D4" s="6">
        <v>9</v>
      </c>
      <c r="E4" s="6">
        <v>3</v>
      </c>
      <c r="F4" s="6">
        <v>3</v>
      </c>
      <c r="P4" s="8"/>
    </row>
    <row r="5" spans="1:16" ht="13.5" customHeight="1">
      <c r="A5" s="1">
        <v>4</v>
      </c>
      <c r="B5" s="5" t="s">
        <v>59</v>
      </c>
      <c r="C5" s="6">
        <v>2</v>
      </c>
      <c r="D5" s="6">
        <v>10</v>
      </c>
      <c r="E5" s="6">
        <v>4</v>
      </c>
      <c r="F5" s="6">
        <v>4</v>
      </c>
      <c r="P5" s="8"/>
    </row>
    <row r="6" spans="1:16" ht="13.5" customHeight="1">
      <c r="A6" s="1">
        <v>5</v>
      </c>
      <c r="B6" s="5" t="s">
        <v>62</v>
      </c>
      <c r="C6" s="6">
        <v>4</v>
      </c>
      <c r="D6" s="6">
        <v>12</v>
      </c>
      <c r="E6" s="6">
        <v>5</v>
      </c>
      <c r="F6" s="6">
        <v>5</v>
      </c>
      <c r="P6" s="8"/>
    </row>
    <row r="7" spans="1:16" ht="13.5" customHeight="1">
      <c r="A7" s="1">
        <v>6</v>
      </c>
      <c r="B7" s="5" t="s">
        <v>72</v>
      </c>
      <c r="C7" s="6">
        <v>10</v>
      </c>
      <c r="D7" s="6">
        <v>13</v>
      </c>
      <c r="E7" s="6">
        <v>6</v>
      </c>
      <c r="F7" s="6">
        <v>6</v>
      </c>
      <c r="P7" s="8"/>
    </row>
    <row r="8" spans="1:16" ht="13.5" customHeight="1">
      <c r="A8" s="1">
        <v>7</v>
      </c>
      <c r="B8" s="5" t="s">
        <v>74</v>
      </c>
      <c r="C8" s="6">
        <v>12</v>
      </c>
      <c r="D8" s="6">
        <v>14.5</v>
      </c>
      <c r="E8" s="6">
        <v>7</v>
      </c>
      <c r="F8" s="6">
        <v>7</v>
      </c>
      <c r="P8" s="8"/>
    </row>
    <row r="9" spans="1:16" ht="13.5" customHeight="1">
      <c r="A9" s="1">
        <v>8</v>
      </c>
      <c r="B9" s="5" t="s">
        <v>56</v>
      </c>
      <c r="C9" s="6">
        <v>1</v>
      </c>
      <c r="D9" s="6">
        <v>16</v>
      </c>
      <c r="E9" s="6">
        <v>8</v>
      </c>
      <c r="F9" s="6">
        <v>8</v>
      </c>
      <c r="P9" s="8"/>
    </row>
    <row r="10" spans="1:16" ht="13.5" customHeight="1">
      <c r="A10" s="1">
        <v>9</v>
      </c>
      <c r="B10" s="5" t="s">
        <v>61</v>
      </c>
      <c r="C10" s="6">
        <v>3</v>
      </c>
      <c r="D10" s="6">
        <v>17</v>
      </c>
      <c r="E10" s="6">
        <v>9</v>
      </c>
      <c r="F10" s="6">
        <v>9.5</v>
      </c>
      <c r="P10" s="8"/>
    </row>
    <row r="11" spans="1:16" ht="13.5" customHeight="1">
      <c r="A11" s="1">
        <v>9</v>
      </c>
      <c r="B11" s="5" t="s">
        <v>73</v>
      </c>
      <c r="C11" s="6">
        <v>11</v>
      </c>
      <c r="D11" s="6">
        <v>17</v>
      </c>
      <c r="E11" s="6">
        <v>9</v>
      </c>
      <c r="F11" s="6">
        <v>9.5</v>
      </c>
      <c r="P11" s="8"/>
    </row>
    <row r="12" spans="1:16" ht="13.5" customHeight="1">
      <c r="A12" s="1">
        <v>11</v>
      </c>
      <c r="B12" s="5" t="s">
        <v>71</v>
      </c>
      <c r="C12" s="6">
        <v>9</v>
      </c>
      <c r="D12" s="6">
        <v>20</v>
      </c>
      <c r="E12" s="6">
        <v>11</v>
      </c>
      <c r="F12" s="6">
        <v>11</v>
      </c>
      <c r="P12" s="8"/>
    </row>
    <row r="13" spans="1:16" ht="13.5" customHeight="1">
      <c r="A13" s="1">
        <v>12</v>
      </c>
      <c r="B13" s="5" t="s">
        <v>64</v>
      </c>
      <c r="C13" s="6">
        <v>5</v>
      </c>
      <c r="D13" s="6">
        <v>23</v>
      </c>
      <c r="E13" s="6">
        <v>12</v>
      </c>
      <c r="F13" s="6">
        <v>12</v>
      </c>
      <c r="P13" s="8"/>
    </row>
    <row r="14" spans="1:16" ht="13.5" customHeight="1">
      <c r="A14" s="1">
        <v>13</v>
      </c>
      <c r="B14" s="5" t="s">
        <v>75</v>
      </c>
      <c r="C14" s="6">
        <v>13</v>
      </c>
      <c r="D14" s="6">
        <v>23.5</v>
      </c>
      <c r="E14" s="6">
        <v>13</v>
      </c>
      <c r="F14" s="6">
        <v>13</v>
      </c>
      <c r="P14" s="8"/>
    </row>
    <row r="15" spans="1:6" ht="13.5" customHeight="1">
      <c r="A15" s="1"/>
      <c r="B15" s="5"/>
      <c r="C15" s="6"/>
      <c r="D15" s="6"/>
      <c r="E15" s="6"/>
      <c r="F15" s="6"/>
    </row>
    <row r="16" spans="1:8" ht="13.5" customHeight="1">
      <c r="A16" s="1"/>
      <c r="B16" s="5"/>
      <c r="C16" s="6"/>
      <c r="D16" s="6"/>
      <c r="E16" s="6"/>
      <c r="F16" s="6"/>
      <c r="H16" s="9"/>
    </row>
    <row r="17" spans="1:8" ht="13.5" customHeight="1">
      <c r="A17" s="1"/>
      <c r="B17" s="5"/>
      <c r="C17" s="6"/>
      <c r="D17" s="6"/>
      <c r="E17" s="6"/>
      <c r="F17" s="6"/>
      <c r="H17" s="9"/>
    </row>
    <row r="18" spans="1:8" ht="13.5" customHeight="1">
      <c r="A18" s="1"/>
      <c r="B18" s="5"/>
      <c r="C18" s="6"/>
      <c r="D18" s="6"/>
      <c r="E18" s="6"/>
      <c r="F18" s="6"/>
      <c r="H18" s="9"/>
    </row>
    <row r="19" spans="1:8" ht="13.5" customHeight="1">
      <c r="A19" s="1"/>
      <c r="B19" s="5"/>
      <c r="C19" s="6"/>
      <c r="D19" s="6"/>
      <c r="E19" s="6"/>
      <c r="F19" s="6"/>
      <c r="H19" s="9"/>
    </row>
    <row r="20" spans="1:8" ht="13.5" customHeight="1">
      <c r="A20" s="1"/>
      <c r="B20" s="5"/>
      <c r="C20" s="6"/>
      <c r="D20" s="6"/>
      <c r="E20" s="6"/>
      <c r="F20" s="6"/>
      <c r="H20" s="9"/>
    </row>
    <row r="21" spans="1:8" ht="13.5" customHeight="1">
      <c r="A21" s="1"/>
      <c r="B21" s="5"/>
      <c r="C21" s="6"/>
      <c r="D21" s="6"/>
      <c r="E21" s="6"/>
      <c r="F21" s="6"/>
      <c r="H21" s="9"/>
    </row>
    <row r="22" spans="1:8" ht="13.5" customHeight="1">
      <c r="A22" s="1"/>
      <c r="B22" s="5"/>
      <c r="C22" s="6"/>
      <c r="D22" s="6"/>
      <c r="E22" s="6"/>
      <c r="F22" s="6"/>
      <c r="H22" s="9"/>
    </row>
    <row r="23" spans="1:8" ht="13.5" customHeight="1">
      <c r="A23" s="1"/>
      <c r="B23" s="5"/>
      <c r="C23" s="6"/>
      <c r="D23" s="6"/>
      <c r="E23" s="6"/>
      <c r="F23" s="6"/>
      <c r="H23" s="9"/>
    </row>
    <row r="24" spans="1:8" ht="13.5" customHeight="1">
      <c r="A24" s="1"/>
      <c r="B24" s="5"/>
      <c r="C24" s="6"/>
      <c r="D24" s="6"/>
      <c r="E24" s="6"/>
      <c r="F24" s="6"/>
      <c r="H24" s="9"/>
    </row>
    <row r="25" spans="1:8" ht="13.5" customHeight="1">
      <c r="A25" s="1"/>
      <c r="B25" s="5"/>
      <c r="C25" s="6"/>
      <c r="D25" s="6"/>
      <c r="E25" s="6"/>
      <c r="F25" s="6"/>
      <c r="H25" s="9"/>
    </row>
    <row r="26" spans="1:8" ht="13.5" customHeight="1">
      <c r="A26" s="1"/>
      <c r="B26" s="5"/>
      <c r="C26" s="6"/>
      <c r="D26" s="6"/>
      <c r="E26" s="6"/>
      <c r="F26" s="6"/>
      <c r="H26" s="9"/>
    </row>
    <row r="27" spans="1:8" ht="13.5" customHeight="1">
      <c r="A27" s="1"/>
      <c r="B27" s="5"/>
      <c r="C27" s="6"/>
      <c r="D27" s="6"/>
      <c r="E27" s="6"/>
      <c r="F27" s="6"/>
      <c r="H27" s="9"/>
    </row>
    <row r="28" spans="1:8" ht="13.5" customHeight="1">
      <c r="A28" s="1"/>
      <c r="B28" s="5"/>
      <c r="C28" s="6"/>
      <c r="D28" s="6"/>
      <c r="E28" s="6"/>
      <c r="F28" s="6"/>
      <c r="H28" s="9"/>
    </row>
    <row r="29" spans="1:8" ht="13.5" customHeight="1">
      <c r="A29" s="1"/>
      <c r="B29" s="5"/>
      <c r="C29" s="6"/>
      <c r="D29" s="6"/>
      <c r="E29" s="6"/>
      <c r="F29" s="6"/>
      <c r="H29" s="9"/>
    </row>
    <row r="30" spans="1:8" ht="13.5" customHeight="1">
      <c r="A30" s="1"/>
      <c r="B30" s="5"/>
      <c r="C30" s="6"/>
      <c r="D30" s="6"/>
      <c r="E30" s="6"/>
      <c r="F30" s="6"/>
      <c r="H30" s="9"/>
    </row>
    <row r="31" spans="1:8" ht="13.5" customHeight="1">
      <c r="A31" s="1"/>
      <c r="B31" s="5"/>
      <c r="C31" s="6"/>
      <c r="D31" s="6"/>
      <c r="E31" s="6"/>
      <c r="F31" s="6"/>
      <c r="H31" s="9"/>
    </row>
    <row r="32" spans="1:8" ht="13.5" customHeight="1">
      <c r="A32" s="1"/>
      <c r="B32" s="5"/>
      <c r="C32" s="6"/>
      <c r="D32" s="6"/>
      <c r="E32" s="6"/>
      <c r="F32" s="6"/>
      <c r="H32" s="9"/>
    </row>
    <row r="33" spans="1:9" ht="13.5" customHeight="1">
      <c r="A33" s="1"/>
      <c r="B33" s="10"/>
      <c r="C33" s="6"/>
      <c r="D33" s="11"/>
      <c r="E33" s="11"/>
      <c r="F33" s="11"/>
      <c r="H33" s="8"/>
      <c r="I33" s="8"/>
    </row>
    <row r="34" spans="1:9" ht="13.5" customHeight="1">
      <c r="A34" s="1"/>
      <c r="B34" s="10"/>
      <c r="C34" s="6"/>
      <c r="D34" s="11"/>
      <c r="E34" s="11"/>
      <c r="F34" s="11"/>
      <c r="H34" s="8"/>
      <c r="I34" s="8"/>
    </row>
    <row r="35" spans="1:6" ht="13.5" customHeight="1">
      <c r="A35" s="1"/>
      <c r="B35" s="10"/>
      <c r="C35" s="6"/>
      <c r="D35" s="11"/>
      <c r="E35" s="11"/>
      <c r="F35" s="11"/>
    </row>
    <row r="36" spans="1:6" ht="13.5" customHeight="1">
      <c r="A36" s="1"/>
      <c r="B36" s="10"/>
      <c r="C36" s="6"/>
      <c r="D36" s="11"/>
      <c r="E36" s="11"/>
      <c r="F36" s="11"/>
    </row>
    <row r="37" spans="1:6" ht="13.5" customHeight="1">
      <c r="A37" s="1"/>
      <c r="B37" s="10"/>
      <c r="C37" s="6"/>
      <c r="D37" s="11"/>
      <c r="E37" s="11"/>
      <c r="F37" s="11"/>
    </row>
    <row r="38" spans="1:6" ht="13.5" customHeight="1">
      <c r="A38" s="1"/>
      <c r="B38" s="10"/>
      <c r="C38" s="6"/>
      <c r="D38" s="11"/>
      <c r="E38" s="11"/>
      <c r="F38" s="11"/>
    </row>
    <row r="39" spans="1:6" ht="13.5" customHeight="1">
      <c r="A39" s="1"/>
      <c r="B39" s="10"/>
      <c r="C39" s="6"/>
      <c r="D39" s="11"/>
      <c r="E39" s="11"/>
      <c r="F39" s="11"/>
    </row>
    <row r="40" spans="1:6" ht="13.5" customHeight="1">
      <c r="A40" s="1"/>
      <c r="B40" s="10"/>
      <c r="C40" s="6"/>
      <c r="D40" s="11"/>
      <c r="E40" s="11"/>
      <c r="F40" s="11"/>
    </row>
    <row r="41" spans="1:6" ht="13.5" customHeight="1">
      <c r="A41" s="1"/>
      <c r="B41" s="10"/>
      <c r="C41" s="6"/>
      <c r="D41" s="11"/>
      <c r="E41" s="11"/>
      <c r="F41" s="11"/>
    </row>
    <row r="42" spans="1:6" ht="13.5" customHeight="1">
      <c r="A42" s="1"/>
      <c r="B42" s="10"/>
      <c r="C42" s="6"/>
      <c r="D42" s="11"/>
      <c r="E42" s="11"/>
      <c r="F42" s="11"/>
    </row>
    <row r="43" spans="1:6" ht="13.5" customHeight="1">
      <c r="A43" s="1"/>
      <c r="B43" s="10"/>
      <c r="C43" s="6"/>
      <c r="D43" s="11"/>
      <c r="E43" s="11"/>
      <c r="F43" s="11"/>
    </row>
    <row r="44" spans="1:6" ht="13.5" customHeight="1">
      <c r="A44" s="1"/>
      <c r="B44" s="10"/>
      <c r="C44" s="6"/>
      <c r="D44" s="11"/>
      <c r="E44" s="11"/>
      <c r="F44" s="11"/>
    </row>
    <row r="45" spans="1:6" ht="13.5" customHeight="1">
      <c r="A45" s="1"/>
      <c r="B45" s="10"/>
      <c r="C45" s="6"/>
      <c r="D45" s="11"/>
      <c r="E45" s="11"/>
      <c r="F45" s="11"/>
    </row>
    <row r="46" spans="1:6" ht="13.5" customHeight="1">
      <c r="A46" s="1"/>
      <c r="B46" s="10"/>
      <c r="C46" s="6"/>
      <c r="D46" s="11"/>
      <c r="E46" s="11"/>
      <c r="F46" s="11"/>
    </row>
    <row r="47" spans="1:6" ht="13.5" customHeight="1">
      <c r="A47" s="1"/>
      <c r="B47" s="10"/>
      <c r="C47" s="6"/>
      <c r="D47" s="11"/>
      <c r="E47" s="11"/>
      <c r="F47" s="11"/>
    </row>
    <row r="48" spans="1:6" ht="13.5" customHeight="1">
      <c r="A48" s="1"/>
      <c r="B48" s="10"/>
      <c r="C48" s="6"/>
      <c r="D48" s="11"/>
      <c r="E48" s="11"/>
      <c r="F48" s="11"/>
    </row>
    <row r="49" spans="1:6" ht="13.5" customHeight="1">
      <c r="A49" s="1"/>
      <c r="B49" s="10"/>
      <c r="C49" s="6"/>
      <c r="D49" s="11"/>
      <c r="E49" s="11"/>
      <c r="F49" s="11"/>
    </row>
    <row r="50" spans="1:6" ht="13.5" customHeight="1">
      <c r="A50" s="1"/>
      <c r="B50" s="10"/>
      <c r="C50" s="6"/>
      <c r="D50" s="11"/>
      <c r="E50" s="11"/>
      <c r="F50" s="11"/>
    </row>
    <row r="51" spans="1:6" ht="13.5" customHeight="1">
      <c r="A51" s="1"/>
      <c r="B51" s="10"/>
      <c r="C51" s="6"/>
      <c r="D51" s="11"/>
      <c r="E51" s="11"/>
      <c r="F51" s="11"/>
    </row>
    <row r="52" spans="1:6" ht="13.5" customHeight="1">
      <c r="A52" s="1"/>
      <c r="B52" s="10"/>
      <c r="C52" s="6"/>
      <c r="D52" s="11"/>
      <c r="E52" s="11"/>
      <c r="F52" s="11"/>
    </row>
    <row r="53" spans="1:6" ht="13.5" customHeight="1">
      <c r="A53" s="1"/>
      <c r="B53" s="10"/>
      <c r="C53" s="6"/>
      <c r="D53" s="11"/>
      <c r="E53" s="11"/>
      <c r="F53" s="11"/>
    </row>
    <row r="54" spans="1:6" ht="13.5" customHeight="1">
      <c r="A54" s="1"/>
      <c r="B54" s="10"/>
      <c r="C54" s="6"/>
      <c r="D54" s="11"/>
      <c r="E54" s="11"/>
      <c r="F54" s="11"/>
    </row>
    <row r="55" spans="1:6" ht="13.5" customHeight="1">
      <c r="A55" s="1"/>
      <c r="B55" s="10"/>
      <c r="C55" s="6"/>
      <c r="D55" s="11"/>
      <c r="E55" s="11"/>
      <c r="F55" s="11"/>
    </row>
    <row r="56" spans="1:6" ht="13.5" customHeight="1">
      <c r="A56" s="1"/>
      <c r="B56" s="10"/>
      <c r="C56" s="6"/>
      <c r="D56" s="11"/>
      <c r="E56" s="11"/>
      <c r="F56" s="11"/>
    </row>
    <row r="57" spans="1:6" ht="13.5" customHeight="1">
      <c r="A57" s="1"/>
      <c r="B57" s="10"/>
      <c r="C57" s="6"/>
      <c r="D57" s="11"/>
      <c r="E57" s="11"/>
      <c r="F57" s="11"/>
    </row>
    <row r="58" spans="1:6" ht="13.5" customHeight="1">
      <c r="A58" s="1"/>
      <c r="B58" s="10"/>
      <c r="C58" s="6"/>
      <c r="D58" s="11"/>
      <c r="E58" s="11"/>
      <c r="F58" s="11"/>
    </row>
    <row r="59" spans="1:6" ht="13.5" customHeight="1">
      <c r="A59" s="1"/>
      <c r="B59" s="10"/>
      <c r="C59" s="6"/>
      <c r="D59" s="11"/>
      <c r="E59" s="11"/>
      <c r="F59" s="11"/>
    </row>
    <row r="60" spans="1:6" ht="13.5" customHeight="1">
      <c r="A60" s="1"/>
      <c r="B60" s="10"/>
      <c r="C60" s="6"/>
      <c r="D60" s="11"/>
      <c r="E60" s="11"/>
      <c r="F60" s="11"/>
    </row>
    <row r="61" spans="1:6" ht="13.5" customHeight="1">
      <c r="A61" s="1"/>
      <c r="B61" s="10"/>
      <c r="C61" s="6"/>
      <c r="D61" s="11"/>
      <c r="E61" s="11"/>
      <c r="F61" s="11"/>
    </row>
    <row r="62" spans="1:6" ht="13.5" customHeight="1">
      <c r="A62" s="1"/>
      <c r="B62" s="10"/>
      <c r="C62" s="6"/>
      <c r="D62" s="11"/>
      <c r="E62" s="11"/>
      <c r="F62" s="11"/>
    </row>
    <row r="63" spans="1:6" ht="13.5" customHeight="1">
      <c r="A63" s="1"/>
      <c r="B63" s="10"/>
      <c r="C63" s="6"/>
      <c r="D63" s="11"/>
      <c r="E63" s="11"/>
      <c r="F63" s="11"/>
    </row>
    <row r="64" spans="1:6" ht="13.5" customHeight="1">
      <c r="A64" s="1"/>
      <c r="B64" s="10"/>
      <c r="C64" s="6"/>
      <c r="D64" s="11"/>
      <c r="E64" s="11"/>
      <c r="F64" s="11"/>
    </row>
    <row r="65" spans="1:6" ht="13.5" customHeight="1">
      <c r="A65" s="1"/>
      <c r="B65" s="10"/>
      <c r="C65" s="6"/>
      <c r="D65" s="11"/>
      <c r="E65" s="11"/>
      <c r="F65" s="11"/>
    </row>
    <row r="66" spans="1:6" ht="13.5" customHeight="1">
      <c r="A66" s="1"/>
      <c r="B66" s="10"/>
      <c r="C66" s="6"/>
      <c r="D66" s="11"/>
      <c r="E66" s="11"/>
      <c r="F66" s="11"/>
    </row>
    <row r="67" spans="1:6" ht="13.5" customHeight="1">
      <c r="A67" s="1"/>
      <c r="B67" s="10"/>
      <c r="C67" s="6"/>
      <c r="D67" s="11"/>
      <c r="E67" s="11"/>
      <c r="F67" s="11"/>
    </row>
    <row r="68" spans="1:6" ht="13.5" customHeight="1">
      <c r="A68" s="1"/>
      <c r="B68" s="10"/>
      <c r="C68" s="6"/>
      <c r="D68" s="11"/>
      <c r="E68" s="11"/>
      <c r="F68" s="11"/>
    </row>
    <row r="69" spans="1:6" ht="13.5" customHeight="1">
      <c r="A69" s="1"/>
      <c r="B69" s="10"/>
      <c r="C69" s="6"/>
      <c r="D69" s="11"/>
      <c r="E69" s="11"/>
      <c r="F69" s="11"/>
    </row>
    <row r="70" spans="1:6" ht="13.5" customHeight="1">
      <c r="A70" s="1"/>
      <c r="B70" s="10"/>
      <c r="C70" s="6"/>
      <c r="D70" s="11"/>
      <c r="E70" s="11"/>
      <c r="F70" s="11"/>
    </row>
    <row r="71" spans="1:6" ht="13.5" customHeight="1">
      <c r="A71" s="1"/>
      <c r="B71" s="10"/>
      <c r="C71" s="6"/>
      <c r="D71" s="11"/>
      <c r="E71" s="11"/>
      <c r="F71" s="11"/>
    </row>
    <row r="72" spans="1:6" ht="13.5" customHeight="1">
      <c r="A72" s="1"/>
      <c r="B72" s="10"/>
      <c r="C72" s="6"/>
      <c r="D72" s="11"/>
      <c r="E72" s="11"/>
      <c r="F72" s="11"/>
    </row>
    <row r="73" spans="1:6" ht="13.5" customHeight="1">
      <c r="A73" s="1"/>
      <c r="B73" s="10"/>
      <c r="C73" s="6"/>
      <c r="D73" s="11"/>
      <c r="E73" s="11"/>
      <c r="F73" s="11"/>
    </row>
    <row r="74" spans="1:6" ht="13.5" customHeight="1">
      <c r="A74" s="1"/>
      <c r="B74" s="10"/>
      <c r="C74" s="6"/>
      <c r="D74" s="11"/>
      <c r="E74" s="11"/>
      <c r="F74" s="11"/>
    </row>
    <row r="75" spans="1:6" ht="13.5" customHeight="1">
      <c r="A75" s="1"/>
      <c r="B75" s="10"/>
      <c r="C75" s="6"/>
      <c r="D75" s="11"/>
      <c r="E75" s="11"/>
      <c r="F75" s="11"/>
    </row>
    <row r="76" spans="1:6" ht="13.5" customHeight="1">
      <c r="A76" s="1"/>
      <c r="B76" s="10"/>
      <c r="C76" s="6"/>
      <c r="D76" s="11"/>
      <c r="E76" s="11"/>
      <c r="F76" s="11"/>
    </row>
    <row r="77" spans="1:6" ht="13.5" customHeight="1">
      <c r="A77" s="1"/>
      <c r="B77" s="10"/>
      <c r="C77" s="6"/>
      <c r="D77" s="11"/>
      <c r="E77" s="11"/>
      <c r="F77" s="11"/>
    </row>
    <row r="78" spans="1:6" ht="13.5" customHeight="1">
      <c r="A78" s="1"/>
      <c r="B78" s="10"/>
      <c r="C78" s="6"/>
      <c r="D78" s="11"/>
      <c r="E78" s="11"/>
      <c r="F78" s="11"/>
    </row>
    <row r="79" spans="1:6" ht="13.5" customHeight="1">
      <c r="A79" s="1"/>
      <c r="B79" s="10"/>
      <c r="C79" s="6"/>
      <c r="D79" s="11"/>
      <c r="E79" s="11"/>
      <c r="F79" s="11"/>
    </row>
    <row r="80" spans="1:6" ht="13.5" customHeight="1">
      <c r="A80" s="1"/>
      <c r="B80" s="10"/>
      <c r="C80" s="6"/>
      <c r="D80" s="11"/>
      <c r="E80" s="11"/>
      <c r="F80" s="11"/>
    </row>
    <row r="81" spans="1:6" ht="13.5" customHeight="1">
      <c r="A81" s="1"/>
      <c r="B81" s="10"/>
      <c r="C81" s="6"/>
      <c r="D81" s="11"/>
      <c r="E81" s="11"/>
      <c r="F81" s="11"/>
    </row>
    <row r="82" spans="1:6" ht="13.5" customHeight="1">
      <c r="A82" s="1"/>
      <c r="B82" s="10"/>
      <c r="C82" s="6"/>
      <c r="D82" s="11"/>
      <c r="E82" s="11"/>
      <c r="F82" s="11"/>
    </row>
    <row r="83" spans="1:6" ht="13.5" customHeight="1">
      <c r="A83" s="1"/>
      <c r="B83" s="10"/>
      <c r="C83" s="6"/>
      <c r="D83" s="11"/>
      <c r="E83" s="11"/>
      <c r="F83" s="11"/>
    </row>
    <row r="84" spans="1:6" ht="13.5" customHeight="1">
      <c r="A84" s="1"/>
      <c r="B84" s="10"/>
      <c r="C84" s="6"/>
      <c r="D84" s="11"/>
      <c r="E84" s="11"/>
      <c r="F84" s="11"/>
    </row>
    <row r="85" spans="1:6" ht="13.5" customHeight="1">
      <c r="A85" s="1"/>
      <c r="B85" s="10"/>
      <c r="C85" s="6"/>
      <c r="D85" s="11"/>
      <c r="E85" s="11"/>
      <c r="F85" s="11"/>
    </row>
    <row r="86" spans="1:6" ht="13.5" customHeight="1">
      <c r="A86" s="1"/>
      <c r="B86" s="10"/>
      <c r="C86" s="6"/>
      <c r="D86" s="11"/>
      <c r="E86" s="11"/>
      <c r="F86" s="11"/>
    </row>
    <row r="87" spans="1:6" ht="13.5" customHeight="1">
      <c r="A87" s="1"/>
      <c r="B87" s="10"/>
      <c r="C87" s="6"/>
      <c r="D87" s="11"/>
      <c r="E87" s="11"/>
      <c r="F87" s="11"/>
    </row>
    <row r="88" spans="1:6" ht="13.5" customHeight="1">
      <c r="A88" s="1"/>
      <c r="B88" s="10"/>
      <c r="C88" s="6"/>
      <c r="D88" s="11"/>
      <c r="E88" s="11"/>
      <c r="F88" s="11"/>
    </row>
    <row r="89" spans="1:6" ht="13.5" customHeight="1">
      <c r="A89" s="1"/>
      <c r="B89" s="10"/>
      <c r="C89" s="6"/>
      <c r="D89" s="11"/>
      <c r="E89" s="11"/>
      <c r="F89" s="11"/>
    </row>
    <row r="90" spans="1:6" ht="13.5" customHeight="1">
      <c r="A90" s="1"/>
      <c r="B90" s="10"/>
      <c r="C90" s="6"/>
      <c r="D90" s="11"/>
      <c r="E90" s="11"/>
      <c r="F90" s="11"/>
    </row>
    <row r="91" spans="1:6" ht="13.5" customHeight="1">
      <c r="A91" s="1"/>
      <c r="B91" s="10"/>
      <c r="C91" s="6"/>
      <c r="D91" s="11"/>
      <c r="E91" s="11"/>
      <c r="F91" s="11"/>
    </row>
    <row r="92" spans="1:6" ht="13.5" customHeight="1">
      <c r="A92" s="1"/>
      <c r="B92" s="10"/>
      <c r="C92" s="6"/>
      <c r="D92" s="11"/>
      <c r="E92" s="11"/>
      <c r="F92" s="11"/>
    </row>
    <row r="93" spans="1:6" ht="13.5" customHeight="1">
      <c r="A93" s="1"/>
      <c r="B93" s="10"/>
      <c r="C93" s="6"/>
      <c r="D93" s="11"/>
      <c r="E93" s="11"/>
      <c r="F93" s="11"/>
    </row>
    <row r="94" spans="1:6" ht="13.5" customHeight="1">
      <c r="A94" s="1"/>
      <c r="B94" s="10"/>
      <c r="C94" s="6"/>
      <c r="D94" s="11"/>
      <c r="E94" s="11"/>
      <c r="F94" s="11"/>
    </row>
    <row r="95" spans="1:6" ht="13.5" customHeight="1">
      <c r="A95" s="1"/>
      <c r="B95" s="10"/>
      <c r="C95" s="6"/>
      <c r="D95" s="11"/>
      <c r="E95" s="11"/>
      <c r="F95" s="11"/>
    </row>
    <row r="96" spans="1:6" ht="13.5" customHeight="1">
      <c r="A96" s="1"/>
      <c r="B96" s="10"/>
      <c r="C96" s="6"/>
      <c r="D96" s="11"/>
      <c r="E96" s="11"/>
      <c r="F96" s="11"/>
    </row>
    <row r="97" spans="1:6" ht="13.5" customHeight="1">
      <c r="A97" s="1"/>
      <c r="B97" s="10"/>
      <c r="C97" s="6"/>
      <c r="D97" s="11"/>
      <c r="E97" s="11"/>
      <c r="F97" s="11"/>
    </row>
    <row r="98" spans="1:6" ht="13.5" customHeight="1">
      <c r="A98" s="1"/>
      <c r="B98" s="10"/>
      <c r="C98" s="6"/>
      <c r="D98" s="11"/>
      <c r="E98" s="11"/>
      <c r="F98" s="11"/>
    </row>
    <row r="99" spans="1:6" ht="13.5" customHeight="1">
      <c r="A99" s="1"/>
      <c r="B99" s="10"/>
      <c r="C99" s="6"/>
      <c r="D99" s="11"/>
      <c r="E99" s="11"/>
      <c r="F99" s="11"/>
    </row>
    <row r="100" spans="1:6" ht="13.5" customHeight="1">
      <c r="A100" s="1"/>
      <c r="B100" s="10"/>
      <c r="C100" s="6"/>
      <c r="D100" s="11"/>
      <c r="E100" s="11"/>
      <c r="F100" s="11"/>
    </row>
    <row r="101" spans="1:6" ht="13.5" customHeight="1">
      <c r="A101" s="1"/>
      <c r="B101" s="10"/>
      <c r="C101" s="6"/>
      <c r="D101" s="11"/>
      <c r="E101" s="11"/>
      <c r="F101" s="11"/>
    </row>
    <row r="102" spans="1:6" ht="13.5" customHeight="1">
      <c r="A102" s="1"/>
      <c r="B102" s="10"/>
      <c r="C102" s="6"/>
      <c r="D102" s="11"/>
      <c r="E102" s="11"/>
      <c r="F102" s="11"/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scale="110" r:id="rId2"/>
  <headerFooter alignWithMargins="0">
    <oddHeader>&amp;C&amp;"Brush Script MT,Kursiv"&amp;20&amp;A</oddHeader>
    <oddFooter>&amp;L&amp;F&amp;Cpage 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R102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3.875" style="12" customWidth="1"/>
    <col min="2" max="2" width="22.50390625" style="7" customWidth="1"/>
    <col min="3" max="3" width="8.50390625" style="13" customWidth="1"/>
    <col min="4" max="6" width="10.00390625" style="8" customWidth="1"/>
    <col min="7" max="7" width="4.625" style="7" customWidth="1"/>
    <col min="8" max="26" width="3.125" style="7" customWidth="1"/>
    <col min="27" max="16384" width="10.00390625" style="7" customWidth="1"/>
  </cols>
  <sheetData>
    <row r="1" spans="1:18" s="3" customFormat="1" ht="13.5" customHeight="1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R1" s="4"/>
    </row>
    <row r="2" spans="1:16" ht="13.5" customHeight="1">
      <c r="A2" s="1">
        <v>1</v>
      </c>
      <c r="B2" s="5" t="s">
        <v>50</v>
      </c>
      <c r="C2" s="6">
        <v>8</v>
      </c>
      <c r="D2" s="6">
        <v>1</v>
      </c>
      <c r="E2" s="6">
        <v>1</v>
      </c>
      <c r="F2" s="6">
        <v>1</v>
      </c>
      <c r="P2" s="8"/>
    </row>
    <row r="3" spans="1:16" ht="13.5" customHeight="1">
      <c r="A3" s="1">
        <v>2</v>
      </c>
      <c r="B3" s="5" t="s">
        <v>59</v>
      </c>
      <c r="C3" s="6">
        <v>2</v>
      </c>
      <c r="D3" s="6">
        <v>2</v>
      </c>
      <c r="E3" s="6">
        <v>2</v>
      </c>
      <c r="F3" s="6">
        <v>2</v>
      </c>
      <c r="P3" s="8"/>
    </row>
    <row r="4" spans="1:16" ht="13.5" customHeight="1">
      <c r="A4" s="1">
        <v>3</v>
      </c>
      <c r="B4" s="5" t="s">
        <v>62</v>
      </c>
      <c r="C4" s="6">
        <v>4</v>
      </c>
      <c r="D4" s="6">
        <v>3</v>
      </c>
      <c r="E4" s="6">
        <v>3</v>
      </c>
      <c r="F4" s="6">
        <v>3</v>
      </c>
      <c r="P4" s="8"/>
    </row>
    <row r="5" spans="1:16" ht="13.5" customHeight="1">
      <c r="A5" s="1">
        <v>4</v>
      </c>
      <c r="B5" s="5" t="s">
        <v>65</v>
      </c>
      <c r="C5" s="6">
        <v>6</v>
      </c>
      <c r="D5" s="6">
        <v>4</v>
      </c>
      <c r="E5" s="6">
        <v>4</v>
      </c>
      <c r="F5" s="6">
        <v>4</v>
      </c>
      <c r="P5" s="8"/>
    </row>
    <row r="6" spans="1:16" ht="13.5" customHeight="1">
      <c r="A6" s="1">
        <v>5</v>
      </c>
      <c r="B6" s="5" t="s">
        <v>56</v>
      </c>
      <c r="C6" s="6">
        <v>1</v>
      </c>
      <c r="D6" s="6">
        <v>5</v>
      </c>
      <c r="E6" s="6">
        <v>5</v>
      </c>
      <c r="F6" s="6">
        <v>5</v>
      </c>
      <c r="P6" s="8"/>
    </row>
    <row r="7" spans="1:16" ht="13.5" customHeight="1">
      <c r="A7" s="1">
        <v>6</v>
      </c>
      <c r="B7" s="5" t="s">
        <v>72</v>
      </c>
      <c r="C7" s="6">
        <v>10</v>
      </c>
      <c r="D7" s="6">
        <v>6</v>
      </c>
      <c r="E7" s="6">
        <v>6</v>
      </c>
      <c r="F7" s="6">
        <v>6</v>
      </c>
      <c r="P7" s="8"/>
    </row>
    <row r="8" spans="1:16" ht="13.5" customHeight="1">
      <c r="A8" s="1">
        <v>7</v>
      </c>
      <c r="B8" s="5" t="s">
        <v>67</v>
      </c>
      <c r="C8" s="6">
        <v>7</v>
      </c>
      <c r="D8" s="6">
        <v>7</v>
      </c>
      <c r="E8" s="6">
        <v>7</v>
      </c>
      <c r="F8" s="6">
        <v>7</v>
      </c>
      <c r="P8" s="8"/>
    </row>
    <row r="9" spans="1:16" ht="13.5" customHeight="1">
      <c r="A9" s="1">
        <v>8</v>
      </c>
      <c r="B9" s="5" t="s">
        <v>74</v>
      </c>
      <c r="C9" s="6">
        <v>12</v>
      </c>
      <c r="D9" s="6">
        <v>8</v>
      </c>
      <c r="E9" s="6">
        <v>8</v>
      </c>
      <c r="F9" s="6">
        <v>8</v>
      </c>
      <c r="P9" s="8"/>
    </row>
    <row r="10" spans="1:16" ht="13.5" customHeight="1">
      <c r="A10" s="1">
        <v>9</v>
      </c>
      <c r="B10" s="5" t="s">
        <v>73</v>
      </c>
      <c r="C10" s="6">
        <v>11</v>
      </c>
      <c r="D10" s="6">
        <v>9</v>
      </c>
      <c r="E10" s="6">
        <v>9</v>
      </c>
      <c r="F10" s="6">
        <v>9</v>
      </c>
      <c r="P10" s="8"/>
    </row>
    <row r="11" spans="1:16" ht="13.5" customHeight="1">
      <c r="A11" s="1">
        <v>10</v>
      </c>
      <c r="B11" s="5" t="s">
        <v>64</v>
      </c>
      <c r="C11" s="6">
        <v>5</v>
      </c>
      <c r="D11" s="6">
        <v>10</v>
      </c>
      <c r="E11" s="6">
        <v>10</v>
      </c>
      <c r="F11" s="6">
        <v>10</v>
      </c>
      <c r="P11" s="8"/>
    </row>
    <row r="12" spans="1:16" ht="13.5" customHeight="1">
      <c r="A12" s="1">
        <v>11</v>
      </c>
      <c r="B12" s="5" t="s">
        <v>61</v>
      </c>
      <c r="C12" s="6">
        <v>3</v>
      </c>
      <c r="D12" s="6">
        <v>11</v>
      </c>
      <c r="E12" s="6">
        <v>11</v>
      </c>
      <c r="F12" s="6">
        <v>11</v>
      </c>
      <c r="P12" s="8"/>
    </row>
    <row r="13" spans="1:16" ht="13.5" customHeight="1">
      <c r="A13" s="1">
        <v>12</v>
      </c>
      <c r="B13" s="5" t="s">
        <v>75</v>
      </c>
      <c r="C13" s="6">
        <v>13</v>
      </c>
      <c r="D13" s="6">
        <v>12</v>
      </c>
      <c r="E13" s="6">
        <v>12</v>
      </c>
      <c r="F13" s="6">
        <v>12</v>
      </c>
      <c r="P13" s="8"/>
    </row>
    <row r="14" spans="1:16" ht="13.5" customHeight="1">
      <c r="A14" s="1">
        <v>13</v>
      </c>
      <c r="B14" s="5" t="s">
        <v>71</v>
      </c>
      <c r="C14" s="6">
        <v>9</v>
      </c>
      <c r="D14" s="6">
        <v>13</v>
      </c>
      <c r="E14" s="6">
        <v>13</v>
      </c>
      <c r="F14" s="6">
        <v>13</v>
      </c>
      <c r="P14" s="8"/>
    </row>
    <row r="15" spans="1:6" ht="13.5" customHeight="1">
      <c r="A15" s="1"/>
      <c r="B15" s="5"/>
      <c r="C15" s="6"/>
      <c r="D15" s="6"/>
      <c r="E15" s="6"/>
      <c r="F15" s="6"/>
    </row>
    <row r="16" spans="1:8" ht="13.5" customHeight="1">
      <c r="A16" s="1"/>
      <c r="B16" s="5"/>
      <c r="C16" s="6"/>
      <c r="D16" s="6"/>
      <c r="E16" s="6"/>
      <c r="F16" s="6"/>
      <c r="H16" s="9"/>
    </row>
    <row r="17" spans="1:8" ht="13.5" customHeight="1">
      <c r="A17" s="1"/>
      <c r="B17" s="5"/>
      <c r="C17" s="6"/>
      <c r="D17" s="6"/>
      <c r="E17" s="6"/>
      <c r="F17" s="6"/>
      <c r="H17" s="9"/>
    </row>
    <row r="18" spans="1:8" ht="13.5" customHeight="1">
      <c r="A18" s="1"/>
      <c r="B18" s="5"/>
      <c r="C18" s="6"/>
      <c r="D18" s="6"/>
      <c r="E18" s="6"/>
      <c r="F18" s="6"/>
      <c r="H18" s="9"/>
    </row>
    <row r="19" spans="1:8" ht="13.5" customHeight="1">
      <c r="A19" s="1"/>
      <c r="B19" s="5"/>
      <c r="C19" s="6"/>
      <c r="D19" s="6"/>
      <c r="E19" s="6"/>
      <c r="F19" s="6"/>
      <c r="H19" s="9"/>
    </row>
    <row r="20" spans="1:8" ht="13.5" customHeight="1">
      <c r="A20" s="1"/>
      <c r="B20" s="5"/>
      <c r="C20" s="6"/>
      <c r="D20" s="6"/>
      <c r="E20" s="6"/>
      <c r="F20" s="6"/>
      <c r="H20" s="9"/>
    </row>
    <row r="21" spans="1:8" ht="13.5" customHeight="1">
      <c r="A21" s="1"/>
      <c r="B21" s="5"/>
      <c r="C21" s="6"/>
      <c r="D21" s="6"/>
      <c r="E21" s="6"/>
      <c r="F21" s="6"/>
      <c r="H21" s="9"/>
    </row>
    <row r="22" spans="1:8" ht="13.5" customHeight="1">
      <c r="A22" s="1"/>
      <c r="B22" s="5"/>
      <c r="C22" s="6"/>
      <c r="D22" s="6"/>
      <c r="E22" s="6"/>
      <c r="F22" s="6"/>
      <c r="H22" s="9"/>
    </row>
    <row r="23" spans="1:8" ht="13.5" customHeight="1">
      <c r="A23" s="1"/>
      <c r="B23" s="5"/>
      <c r="C23" s="6"/>
      <c r="D23" s="6"/>
      <c r="E23" s="6"/>
      <c r="F23" s="6"/>
      <c r="H23" s="9"/>
    </row>
    <row r="24" spans="1:8" ht="13.5" customHeight="1">
      <c r="A24" s="1"/>
      <c r="B24" s="5"/>
      <c r="C24" s="6"/>
      <c r="D24" s="6"/>
      <c r="E24" s="6"/>
      <c r="F24" s="6"/>
      <c r="H24" s="9"/>
    </row>
    <row r="25" spans="1:8" ht="13.5" customHeight="1">
      <c r="A25" s="1"/>
      <c r="B25" s="5"/>
      <c r="C25" s="6"/>
      <c r="D25" s="6"/>
      <c r="E25" s="6"/>
      <c r="F25" s="6"/>
      <c r="H25" s="9"/>
    </row>
    <row r="26" spans="1:8" ht="13.5" customHeight="1">
      <c r="A26" s="1"/>
      <c r="B26" s="5"/>
      <c r="C26" s="6"/>
      <c r="D26" s="6"/>
      <c r="E26" s="6"/>
      <c r="F26" s="6"/>
      <c r="H26" s="9"/>
    </row>
    <row r="27" spans="1:8" ht="13.5" customHeight="1">
      <c r="A27" s="1"/>
      <c r="B27" s="5"/>
      <c r="C27" s="6"/>
      <c r="D27" s="6"/>
      <c r="E27" s="6"/>
      <c r="F27" s="6"/>
      <c r="H27" s="9"/>
    </row>
    <row r="28" spans="1:8" ht="13.5" customHeight="1">
      <c r="A28" s="1"/>
      <c r="B28" s="5"/>
      <c r="C28" s="6"/>
      <c r="D28" s="6"/>
      <c r="E28" s="6"/>
      <c r="F28" s="6"/>
      <c r="H28" s="9"/>
    </row>
    <row r="29" spans="1:8" ht="13.5" customHeight="1">
      <c r="A29" s="1"/>
      <c r="B29" s="5"/>
      <c r="C29" s="6"/>
      <c r="D29" s="6"/>
      <c r="E29" s="6"/>
      <c r="F29" s="6"/>
      <c r="H29" s="9"/>
    </row>
    <row r="30" spans="1:8" ht="13.5" customHeight="1">
      <c r="A30" s="1"/>
      <c r="B30" s="5"/>
      <c r="C30" s="6"/>
      <c r="D30" s="6"/>
      <c r="E30" s="6"/>
      <c r="F30" s="6"/>
      <c r="H30" s="9"/>
    </row>
    <row r="31" spans="1:8" ht="13.5" customHeight="1">
      <c r="A31" s="1"/>
      <c r="B31" s="5"/>
      <c r="C31" s="6"/>
      <c r="D31" s="6"/>
      <c r="E31" s="6"/>
      <c r="F31" s="6"/>
      <c r="H31" s="9"/>
    </row>
    <row r="32" spans="1:8" ht="13.5" customHeight="1">
      <c r="A32" s="1"/>
      <c r="B32" s="5"/>
      <c r="C32" s="6"/>
      <c r="D32" s="6"/>
      <c r="E32" s="6"/>
      <c r="F32" s="6"/>
      <c r="H32" s="9"/>
    </row>
    <row r="33" spans="1:9" ht="13.5" customHeight="1">
      <c r="A33" s="1"/>
      <c r="B33" s="10"/>
      <c r="C33" s="6"/>
      <c r="D33" s="11"/>
      <c r="E33" s="11"/>
      <c r="F33" s="11"/>
      <c r="H33" s="8"/>
      <c r="I33" s="8"/>
    </row>
    <row r="34" spans="1:9" ht="13.5" customHeight="1">
      <c r="A34" s="1"/>
      <c r="B34" s="10"/>
      <c r="C34" s="6"/>
      <c r="D34" s="11"/>
      <c r="E34" s="11"/>
      <c r="F34" s="11"/>
      <c r="H34" s="8"/>
      <c r="I34" s="8"/>
    </row>
    <row r="35" spans="1:6" ht="13.5" customHeight="1">
      <c r="A35" s="1"/>
      <c r="B35" s="10"/>
      <c r="C35" s="6"/>
      <c r="D35" s="11"/>
      <c r="E35" s="11"/>
      <c r="F35" s="11"/>
    </row>
    <row r="36" spans="1:6" ht="13.5" customHeight="1">
      <c r="A36" s="1"/>
      <c r="B36" s="10"/>
      <c r="C36" s="6"/>
      <c r="D36" s="11"/>
      <c r="E36" s="11"/>
      <c r="F36" s="11"/>
    </row>
    <row r="37" spans="1:6" ht="13.5" customHeight="1">
      <c r="A37" s="1"/>
      <c r="B37" s="10"/>
      <c r="C37" s="6"/>
      <c r="D37" s="11"/>
      <c r="E37" s="11"/>
      <c r="F37" s="11"/>
    </row>
    <row r="38" spans="1:6" ht="13.5" customHeight="1">
      <c r="A38" s="1"/>
      <c r="B38" s="10"/>
      <c r="C38" s="6"/>
      <c r="D38" s="11"/>
      <c r="E38" s="11"/>
      <c r="F38" s="11"/>
    </row>
    <row r="39" spans="1:6" ht="13.5" customHeight="1">
      <c r="A39" s="1"/>
      <c r="B39" s="10"/>
      <c r="C39" s="6"/>
      <c r="D39" s="11"/>
      <c r="E39" s="11"/>
      <c r="F39" s="11"/>
    </row>
    <row r="40" spans="1:6" ht="13.5" customHeight="1">
      <c r="A40" s="1"/>
      <c r="B40" s="10"/>
      <c r="C40" s="6"/>
      <c r="D40" s="11"/>
      <c r="E40" s="11"/>
      <c r="F40" s="11"/>
    </row>
    <row r="41" spans="1:6" ht="13.5" customHeight="1">
      <c r="A41" s="1"/>
      <c r="B41" s="10"/>
      <c r="C41" s="6"/>
      <c r="D41" s="11"/>
      <c r="E41" s="11"/>
      <c r="F41" s="11"/>
    </row>
    <row r="42" spans="1:6" ht="13.5" customHeight="1">
      <c r="A42" s="1"/>
      <c r="B42" s="10"/>
      <c r="C42" s="6"/>
      <c r="D42" s="11"/>
      <c r="E42" s="11"/>
      <c r="F42" s="11"/>
    </row>
    <row r="43" spans="1:6" ht="13.5" customHeight="1">
      <c r="A43" s="1"/>
      <c r="B43" s="10"/>
      <c r="C43" s="6"/>
      <c r="D43" s="11"/>
      <c r="E43" s="11"/>
      <c r="F43" s="11"/>
    </row>
    <row r="44" spans="1:6" ht="13.5" customHeight="1">
      <c r="A44" s="1"/>
      <c r="B44" s="10"/>
      <c r="C44" s="6"/>
      <c r="D44" s="11"/>
      <c r="E44" s="11"/>
      <c r="F44" s="11"/>
    </row>
    <row r="45" spans="1:6" ht="13.5" customHeight="1">
      <c r="A45" s="1"/>
      <c r="B45" s="10"/>
      <c r="C45" s="6"/>
      <c r="D45" s="11"/>
      <c r="E45" s="11"/>
      <c r="F45" s="11"/>
    </row>
    <row r="46" spans="1:6" ht="13.5" customHeight="1">
      <c r="A46" s="1"/>
      <c r="B46" s="10"/>
      <c r="C46" s="6"/>
      <c r="D46" s="11"/>
      <c r="E46" s="11"/>
      <c r="F46" s="11"/>
    </row>
    <row r="47" spans="1:6" ht="13.5" customHeight="1">
      <c r="A47" s="1"/>
      <c r="B47" s="10"/>
      <c r="C47" s="6"/>
      <c r="D47" s="11"/>
      <c r="E47" s="11"/>
      <c r="F47" s="11"/>
    </row>
    <row r="48" spans="1:6" ht="13.5" customHeight="1">
      <c r="A48" s="1"/>
      <c r="B48" s="10"/>
      <c r="C48" s="6"/>
      <c r="D48" s="11"/>
      <c r="E48" s="11"/>
      <c r="F48" s="11"/>
    </row>
    <row r="49" spans="1:6" ht="13.5" customHeight="1">
      <c r="A49" s="1"/>
      <c r="B49" s="10"/>
      <c r="C49" s="6"/>
      <c r="D49" s="11"/>
      <c r="E49" s="11"/>
      <c r="F49" s="11"/>
    </row>
    <row r="50" spans="1:6" ht="13.5" customHeight="1">
      <c r="A50" s="1"/>
      <c r="B50" s="10"/>
      <c r="C50" s="6"/>
      <c r="D50" s="11"/>
      <c r="E50" s="11"/>
      <c r="F50" s="11"/>
    </row>
    <row r="51" spans="1:6" ht="13.5" customHeight="1">
      <c r="A51" s="1"/>
      <c r="B51" s="10"/>
      <c r="C51" s="6"/>
      <c r="D51" s="11"/>
      <c r="E51" s="11"/>
      <c r="F51" s="11"/>
    </row>
    <row r="52" spans="1:6" ht="13.5" customHeight="1">
      <c r="A52" s="1"/>
      <c r="B52" s="10"/>
      <c r="C52" s="6"/>
      <c r="D52" s="11"/>
      <c r="E52" s="11"/>
      <c r="F52" s="11"/>
    </row>
    <row r="53" spans="1:6" ht="13.5" customHeight="1">
      <c r="A53" s="1"/>
      <c r="B53" s="10"/>
      <c r="C53" s="6"/>
      <c r="D53" s="11"/>
      <c r="E53" s="11"/>
      <c r="F53" s="11"/>
    </row>
    <row r="54" spans="1:6" ht="13.5" customHeight="1">
      <c r="A54" s="1"/>
      <c r="B54" s="10"/>
      <c r="C54" s="6"/>
      <c r="D54" s="11"/>
      <c r="E54" s="11"/>
      <c r="F54" s="11"/>
    </row>
    <row r="55" spans="1:6" ht="13.5" customHeight="1">
      <c r="A55" s="1"/>
      <c r="B55" s="10"/>
      <c r="C55" s="6"/>
      <c r="D55" s="11"/>
      <c r="E55" s="11"/>
      <c r="F55" s="11"/>
    </row>
    <row r="56" spans="1:6" ht="13.5" customHeight="1">
      <c r="A56" s="1"/>
      <c r="B56" s="10"/>
      <c r="C56" s="6"/>
      <c r="D56" s="11"/>
      <c r="E56" s="11"/>
      <c r="F56" s="11"/>
    </row>
    <row r="57" spans="1:6" ht="13.5" customHeight="1">
      <c r="A57" s="1"/>
      <c r="B57" s="10"/>
      <c r="C57" s="6"/>
      <c r="D57" s="11"/>
      <c r="E57" s="11"/>
      <c r="F57" s="11"/>
    </row>
    <row r="58" spans="1:6" ht="13.5" customHeight="1">
      <c r="A58" s="1"/>
      <c r="B58" s="10"/>
      <c r="C58" s="6"/>
      <c r="D58" s="11"/>
      <c r="E58" s="11"/>
      <c r="F58" s="11"/>
    </row>
    <row r="59" spans="1:6" ht="13.5" customHeight="1">
      <c r="A59" s="1"/>
      <c r="B59" s="10"/>
      <c r="C59" s="6"/>
      <c r="D59" s="11"/>
      <c r="E59" s="11"/>
      <c r="F59" s="11"/>
    </row>
    <row r="60" spans="1:6" ht="13.5" customHeight="1">
      <c r="A60" s="1"/>
      <c r="B60" s="10"/>
      <c r="C60" s="6"/>
      <c r="D60" s="11"/>
      <c r="E60" s="11"/>
      <c r="F60" s="11"/>
    </row>
    <row r="61" spans="1:6" ht="13.5" customHeight="1">
      <c r="A61" s="1"/>
      <c r="B61" s="10"/>
      <c r="C61" s="6"/>
      <c r="D61" s="11"/>
      <c r="E61" s="11"/>
      <c r="F61" s="11"/>
    </row>
    <row r="62" spans="1:6" ht="13.5" customHeight="1">
      <c r="A62" s="1"/>
      <c r="B62" s="10"/>
      <c r="C62" s="6"/>
      <c r="D62" s="11"/>
      <c r="E62" s="11"/>
      <c r="F62" s="11"/>
    </row>
    <row r="63" spans="1:6" ht="13.5" customHeight="1">
      <c r="A63" s="1"/>
      <c r="B63" s="10"/>
      <c r="C63" s="6"/>
      <c r="D63" s="11"/>
      <c r="E63" s="11"/>
      <c r="F63" s="11"/>
    </row>
    <row r="64" spans="1:6" ht="13.5" customHeight="1">
      <c r="A64" s="1"/>
      <c r="B64" s="10"/>
      <c r="C64" s="6"/>
      <c r="D64" s="11"/>
      <c r="E64" s="11"/>
      <c r="F64" s="11"/>
    </row>
    <row r="65" spans="1:6" ht="13.5" customHeight="1">
      <c r="A65" s="1"/>
      <c r="B65" s="10"/>
      <c r="C65" s="6"/>
      <c r="D65" s="11"/>
      <c r="E65" s="11"/>
      <c r="F65" s="11"/>
    </row>
    <row r="66" spans="1:6" ht="13.5" customHeight="1">
      <c r="A66" s="1"/>
      <c r="B66" s="10"/>
      <c r="C66" s="6"/>
      <c r="D66" s="11"/>
      <c r="E66" s="11"/>
      <c r="F66" s="11"/>
    </row>
    <row r="67" spans="1:6" ht="13.5" customHeight="1">
      <c r="A67" s="1"/>
      <c r="B67" s="10"/>
      <c r="C67" s="6"/>
      <c r="D67" s="11"/>
      <c r="E67" s="11"/>
      <c r="F67" s="11"/>
    </row>
    <row r="68" spans="1:6" ht="13.5" customHeight="1">
      <c r="A68" s="1"/>
      <c r="B68" s="10"/>
      <c r="C68" s="6"/>
      <c r="D68" s="11"/>
      <c r="E68" s="11"/>
      <c r="F68" s="11"/>
    </row>
    <row r="69" spans="1:6" ht="13.5" customHeight="1">
      <c r="A69" s="1"/>
      <c r="B69" s="10"/>
      <c r="C69" s="6"/>
      <c r="D69" s="11"/>
      <c r="E69" s="11"/>
      <c r="F69" s="11"/>
    </row>
    <row r="70" spans="1:6" ht="13.5" customHeight="1">
      <c r="A70" s="1"/>
      <c r="B70" s="10"/>
      <c r="C70" s="6"/>
      <c r="D70" s="11"/>
      <c r="E70" s="11"/>
      <c r="F70" s="11"/>
    </row>
    <row r="71" spans="1:6" ht="13.5" customHeight="1">
      <c r="A71" s="1"/>
      <c r="B71" s="10"/>
      <c r="C71" s="6"/>
      <c r="D71" s="11"/>
      <c r="E71" s="11"/>
      <c r="F71" s="11"/>
    </row>
    <row r="72" spans="1:6" ht="13.5" customHeight="1">
      <c r="A72" s="1"/>
      <c r="B72" s="10"/>
      <c r="C72" s="6"/>
      <c r="D72" s="11"/>
      <c r="E72" s="11"/>
      <c r="F72" s="11"/>
    </row>
    <row r="73" spans="1:6" ht="13.5" customHeight="1">
      <c r="A73" s="1"/>
      <c r="B73" s="10"/>
      <c r="C73" s="6"/>
      <c r="D73" s="11"/>
      <c r="E73" s="11"/>
      <c r="F73" s="11"/>
    </row>
    <row r="74" spans="1:6" ht="13.5" customHeight="1">
      <c r="A74" s="1"/>
      <c r="B74" s="10"/>
      <c r="C74" s="6"/>
      <c r="D74" s="11"/>
      <c r="E74" s="11"/>
      <c r="F74" s="11"/>
    </row>
    <row r="75" spans="1:6" ht="13.5" customHeight="1">
      <c r="A75" s="1"/>
      <c r="B75" s="10"/>
      <c r="C75" s="6"/>
      <c r="D75" s="11"/>
      <c r="E75" s="11"/>
      <c r="F75" s="11"/>
    </row>
    <row r="76" spans="1:6" ht="13.5" customHeight="1">
      <c r="A76" s="1"/>
      <c r="B76" s="10"/>
      <c r="C76" s="6"/>
      <c r="D76" s="11"/>
      <c r="E76" s="11"/>
      <c r="F76" s="11"/>
    </row>
    <row r="77" spans="1:6" ht="13.5" customHeight="1">
      <c r="A77" s="1"/>
      <c r="B77" s="10"/>
      <c r="C77" s="6"/>
      <c r="D77" s="11"/>
      <c r="E77" s="11"/>
      <c r="F77" s="11"/>
    </row>
    <row r="78" spans="1:6" ht="13.5" customHeight="1">
      <c r="A78" s="1"/>
      <c r="B78" s="10"/>
      <c r="C78" s="6"/>
      <c r="D78" s="11"/>
      <c r="E78" s="11"/>
      <c r="F78" s="11"/>
    </row>
    <row r="79" spans="1:6" ht="13.5" customHeight="1">
      <c r="A79" s="1"/>
      <c r="B79" s="10"/>
      <c r="C79" s="6"/>
      <c r="D79" s="11"/>
      <c r="E79" s="11"/>
      <c r="F79" s="11"/>
    </row>
    <row r="80" spans="1:6" ht="13.5" customHeight="1">
      <c r="A80" s="1"/>
      <c r="B80" s="10"/>
      <c r="C80" s="6"/>
      <c r="D80" s="11"/>
      <c r="E80" s="11"/>
      <c r="F80" s="11"/>
    </row>
    <row r="81" spans="1:6" ht="13.5" customHeight="1">
      <c r="A81" s="1"/>
      <c r="B81" s="10"/>
      <c r="C81" s="6"/>
      <c r="D81" s="11"/>
      <c r="E81" s="11"/>
      <c r="F81" s="11"/>
    </row>
    <row r="82" spans="1:6" ht="13.5" customHeight="1">
      <c r="A82" s="1"/>
      <c r="B82" s="10"/>
      <c r="C82" s="6"/>
      <c r="D82" s="11"/>
      <c r="E82" s="11"/>
      <c r="F82" s="11"/>
    </row>
    <row r="83" spans="1:6" ht="13.5" customHeight="1">
      <c r="A83" s="1"/>
      <c r="B83" s="10"/>
      <c r="C83" s="6"/>
      <c r="D83" s="11"/>
      <c r="E83" s="11"/>
      <c r="F83" s="11"/>
    </row>
    <row r="84" spans="1:6" ht="13.5" customHeight="1">
      <c r="A84" s="1"/>
      <c r="B84" s="10"/>
      <c r="C84" s="6"/>
      <c r="D84" s="11"/>
      <c r="E84" s="11"/>
      <c r="F84" s="11"/>
    </row>
    <row r="85" spans="1:6" ht="13.5" customHeight="1">
      <c r="A85" s="1"/>
      <c r="B85" s="10"/>
      <c r="C85" s="6"/>
      <c r="D85" s="11"/>
      <c r="E85" s="11"/>
      <c r="F85" s="11"/>
    </row>
    <row r="86" spans="1:6" ht="13.5" customHeight="1">
      <c r="A86" s="1"/>
      <c r="B86" s="10"/>
      <c r="C86" s="6"/>
      <c r="D86" s="11"/>
      <c r="E86" s="11"/>
      <c r="F86" s="11"/>
    </row>
    <row r="87" spans="1:6" ht="13.5" customHeight="1">
      <c r="A87" s="1"/>
      <c r="B87" s="10"/>
      <c r="C87" s="6"/>
      <c r="D87" s="11"/>
      <c r="E87" s="11"/>
      <c r="F87" s="11"/>
    </row>
    <row r="88" spans="1:6" ht="13.5" customHeight="1">
      <c r="A88" s="1"/>
      <c r="B88" s="10"/>
      <c r="C88" s="6"/>
      <c r="D88" s="11"/>
      <c r="E88" s="11"/>
      <c r="F88" s="11"/>
    </row>
    <row r="89" spans="1:6" ht="13.5" customHeight="1">
      <c r="A89" s="1"/>
      <c r="B89" s="10"/>
      <c r="C89" s="6"/>
      <c r="D89" s="11"/>
      <c r="E89" s="11"/>
      <c r="F89" s="11"/>
    </row>
    <row r="90" spans="1:6" ht="13.5" customHeight="1">
      <c r="A90" s="1"/>
      <c r="B90" s="10"/>
      <c r="C90" s="6"/>
      <c r="D90" s="11"/>
      <c r="E90" s="11"/>
      <c r="F90" s="11"/>
    </row>
    <row r="91" spans="1:6" ht="13.5" customHeight="1">
      <c r="A91" s="1"/>
      <c r="B91" s="10"/>
      <c r="C91" s="6"/>
      <c r="D91" s="11"/>
      <c r="E91" s="11"/>
      <c r="F91" s="11"/>
    </row>
    <row r="92" spans="1:6" ht="13.5" customHeight="1">
      <c r="A92" s="1"/>
      <c r="B92" s="10"/>
      <c r="C92" s="6"/>
      <c r="D92" s="11"/>
      <c r="E92" s="11"/>
      <c r="F92" s="11"/>
    </row>
    <row r="93" spans="1:6" ht="13.5" customHeight="1">
      <c r="A93" s="1"/>
      <c r="B93" s="10"/>
      <c r="C93" s="6"/>
      <c r="D93" s="11"/>
      <c r="E93" s="11"/>
      <c r="F93" s="11"/>
    </row>
    <row r="94" spans="1:6" ht="13.5" customHeight="1">
      <c r="A94" s="1"/>
      <c r="B94" s="10"/>
      <c r="C94" s="6"/>
      <c r="D94" s="11"/>
      <c r="E94" s="11"/>
      <c r="F94" s="11"/>
    </row>
    <row r="95" spans="1:6" ht="13.5" customHeight="1">
      <c r="A95" s="1"/>
      <c r="B95" s="10"/>
      <c r="C95" s="6"/>
      <c r="D95" s="11"/>
      <c r="E95" s="11"/>
      <c r="F95" s="11"/>
    </row>
    <row r="96" spans="1:6" ht="13.5" customHeight="1">
      <c r="A96" s="1"/>
      <c r="B96" s="10"/>
      <c r="C96" s="6"/>
      <c r="D96" s="11"/>
      <c r="E96" s="11"/>
      <c r="F96" s="11"/>
    </row>
    <row r="97" spans="1:6" ht="13.5" customHeight="1">
      <c r="A97" s="1"/>
      <c r="B97" s="10"/>
      <c r="C97" s="6"/>
      <c r="D97" s="11"/>
      <c r="E97" s="11"/>
      <c r="F97" s="11"/>
    </row>
    <row r="98" spans="1:6" ht="13.5" customHeight="1">
      <c r="A98" s="1"/>
      <c r="B98" s="10"/>
      <c r="C98" s="6"/>
      <c r="D98" s="11"/>
      <c r="E98" s="11"/>
      <c r="F98" s="11"/>
    </row>
    <row r="99" spans="1:6" ht="13.5" customHeight="1">
      <c r="A99" s="1"/>
      <c r="B99" s="10"/>
      <c r="C99" s="6"/>
      <c r="D99" s="11"/>
      <c r="E99" s="11"/>
      <c r="F99" s="11"/>
    </row>
    <row r="100" spans="1:6" ht="13.5" customHeight="1">
      <c r="A100" s="1"/>
      <c r="B100" s="10"/>
      <c r="C100" s="6"/>
      <c r="D100" s="11"/>
      <c r="E100" s="11"/>
      <c r="F100" s="11"/>
    </row>
    <row r="101" spans="1:6" ht="13.5" customHeight="1">
      <c r="A101" s="1"/>
      <c r="B101" s="10"/>
      <c r="C101" s="6"/>
      <c r="D101" s="11"/>
      <c r="E101" s="11"/>
      <c r="F101" s="11"/>
    </row>
    <row r="102" spans="1:6" ht="13.5" customHeight="1">
      <c r="A102" s="1"/>
      <c r="B102" s="10"/>
      <c r="C102" s="6"/>
      <c r="D102" s="11"/>
      <c r="E102" s="11"/>
      <c r="F102" s="11"/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scale="110" r:id="rId2"/>
  <headerFooter alignWithMargins="0">
    <oddHeader>&amp;C&amp;"Brush Script MT,Kursiv"&amp;20&amp;A</oddHeader>
    <oddFooter>&amp;L&amp;F&amp;Cpage &amp;P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R102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3.875" style="12" customWidth="1"/>
    <col min="2" max="2" width="22.50390625" style="7" customWidth="1"/>
    <col min="3" max="3" width="8.50390625" style="13" customWidth="1"/>
    <col min="4" max="6" width="10.00390625" style="8" customWidth="1"/>
    <col min="7" max="7" width="4.625" style="7" customWidth="1"/>
    <col min="8" max="26" width="3.125" style="7" customWidth="1"/>
    <col min="27" max="16384" width="10.00390625" style="7" customWidth="1"/>
  </cols>
  <sheetData>
    <row r="1" spans="1:18" s="3" customFormat="1" ht="13.5" customHeight="1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R1" s="4"/>
    </row>
    <row r="2" spans="1:16" ht="13.5" customHeight="1">
      <c r="A2" s="1">
        <v>1</v>
      </c>
      <c r="B2" s="5" t="s">
        <v>50</v>
      </c>
      <c r="C2" s="6">
        <v>8</v>
      </c>
      <c r="D2" s="6">
        <v>3</v>
      </c>
      <c r="E2" s="6">
        <v>1</v>
      </c>
      <c r="F2" s="6">
        <v>1</v>
      </c>
      <c r="P2" s="8"/>
    </row>
    <row r="3" spans="1:16" ht="13.5" customHeight="1">
      <c r="A3" s="1">
        <v>2</v>
      </c>
      <c r="B3" s="5" t="s">
        <v>62</v>
      </c>
      <c r="C3" s="6">
        <v>4</v>
      </c>
      <c r="D3" s="6">
        <v>5</v>
      </c>
      <c r="E3" s="6">
        <v>2</v>
      </c>
      <c r="F3" s="6">
        <v>2.5</v>
      </c>
      <c r="P3" s="8"/>
    </row>
    <row r="4" spans="1:16" ht="13.5" customHeight="1">
      <c r="A4" s="1">
        <v>2</v>
      </c>
      <c r="B4" s="5" t="s">
        <v>65</v>
      </c>
      <c r="C4" s="6">
        <v>6</v>
      </c>
      <c r="D4" s="6">
        <v>5</v>
      </c>
      <c r="E4" s="6">
        <v>2</v>
      </c>
      <c r="F4" s="6">
        <v>2.5</v>
      </c>
      <c r="P4" s="8"/>
    </row>
    <row r="5" spans="1:16" ht="13.5" customHeight="1">
      <c r="A5" s="1">
        <v>4</v>
      </c>
      <c r="B5" s="5" t="s">
        <v>59</v>
      </c>
      <c r="C5" s="6">
        <v>2</v>
      </c>
      <c r="D5" s="6">
        <v>7</v>
      </c>
      <c r="E5" s="6">
        <v>4</v>
      </c>
      <c r="F5" s="6">
        <v>4</v>
      </c>
      <c r="P5" s="8"/>
    </row>
    <row r="6" spans="1:16" ht="13.5" customHeight="1">
      <c r="A6" s="1">
        <v>5</v>
      </c>
      <c r="B6" s="5" t="s">
        <v>67</v>
      </c>
      <c r="C6" s="6">
        <v>7</v>
      </c>
      <c r="D6" s="6">
        <v>11</v>
      </c>
      <c r="E6" s="6">
        <v>5</v>
      </c>
      <c r="F6" s="6">
        <v>5</v>
      </c>
      <c r="P6" s="8"/>
    </row>
    <row r="7" spans="1:16" ht="13.5" customHeight="1">
      <c r="A7" s="1">
        <v>6</v>
      </c>
      <c r="B7" s="5" t="s">
        <v>72</v>
      </c>
      <c r="C7" s="6">
        <v>10</v>
      </c>
      <c r="D7" s="6">
        <v>13</v>
      </c>
      <c r="E7" s="6">
        <v>6</v>
      </c>
      <c r="F7" s="6">
        <v>6</v>
      </c>
      <c r="P7" s="8"/>
    </row>
    <row r="8" spans="1:16" ht="13.5" customHeight="1">
      <c r="A8" s="1">
        <v>7</v>
      </c>
      <c r="B8" s="5" t="s">
        <v>71</v>
      </c>
      <c r="C8" s="6">
        <v>9</v>
      </c>
      <c r="D8" s="6">
        <v>14</v>
      </c>
      <c r="E8" s="6">
        <v>7</v>
      </c>
      <c r="F8" s="6">
        <v>7.5</v>
      </c>
      <c r="P8" s="8"/>
    </row>
    <row r="9" spans="1:16" ht="13.5" customHeight="1">
      <c r="A9" s="1">
        <v>7</v>
      </c>
      <c r="B9" s="5" t="s">
        <v>74</v>
      </c>
      <c r="C9" s="6">
        <v>12</v>
      </c>
      <c r="D9" s="6">
        <v>14</v>
      </c>
      <c r="E9" s="6">
        <v>7</v>
      </c>
      <c r="F9" s="6">
        <v>7.5</v>
      </c>
      <c r="P9" s="8"/>
    </row>
    <row r="10" spans="1:16" ht="13.5" customHeight="1">
      <c r="A10" s="1">
        <v>9</v>
      </c>
      <c r="B10" s="5" t="s">
        <v>56</v>
      </c>
      <c r="C10" s="6">
        <v>1</v>
      </c>
      <c r="D10" s="6">
        <v>19</v>
      </c>
      <c r="E10" s="6">
        <v>9</v>
      </c>
      <c r="F10" s="6">
        <v>9.5</v>
      </c>
      <c r="P10" s="8"/>
    </row>
    <row r="11" spans="1:16" ht="13.5" customHeight="1">
      <c r="A11" s="1">
        <v>9</v>
      </c>
      <c r="B11" s="5" t="s">
        <v>73</v>
      </c>
      <c r="C11" s="6">
        <v>11</v>
      </c>
      <c r="D11" s="6">
        <v>19</v>
      </c>
      <c r="E11" s="6">
        <v>9</v>
      </c>
      <c r="F11" s="6">
        <v>9.5</v>
      </c>
      <c r="P11" s="8"/>
    </row>
    <row r="12" spans="1:16" ht="13.5" customHeight="1">
      <c r="A12" s="1">
        <v>11</v>
      </c>
      <c r="B12" s="5" t="s">
        <v>61</v>
      </c>
      <c r="C12" s="6">
        <v>3</v>
      </c>
      <c r="D12" s="6">
        <v>23</v>
      </c>
      <c r="E12" s="6">
        <v>11</v>
      </c>
      <c r="F12" s="6">
        <v>11.5</v>
      </c>
      <c r="P12" s="8"/>
    </row>
    <row r="13" spans="1:16" ht="13.5" customHeight="1">
      <c r="A13" s="1">
        <v>11</v>
      </c>
      <c r="B13" s="5" t="s">
        <v>64</v>
      </c>
      <c r="C13" s="6">
        <v>5</v>
      </c>
      <c r="D13" s="6">
        <v>23</v>
      </c>
      <c r="E13" s="6">
        <v>11</v>
      </c>
      <c r="F13" s="6">
        <v>11.5</v>
      </c>
      <c r="P13" s="8"/>
    </row>
    <row r="14" spans="1:16" ht="13.5" customHeight="1">
      <c r="A14" s="1">
        <v>13</v>
      </c>
      <c r="B14" s="5" t="s">
        <v>75</v>
      </c>
      <c r="C14" s="6">
        <v>13</v>
      </c>
      <c r="D14" s="6">
        <v>26</v>
      </c>
      <c r="E14" s="6">
        <v>13</v>
      </c>
      <c r="F14" s="6">
        <v>13</v>
      </c>
      <c r="P14" s="8"/>
    </row>
    <row r="15" spans="1:6" ht="13.5" customHeight="1">
      <c r="A15" s="1"/>
      <c r="B15" s="5"/>
      <c r="C15" s="6"/>
      <c r="D15" s="6"/>
      <c r="E15" s="6"/>
      <c r="F15" s="6"/>
    </row>
    <row r="16" spans="1:8" ht="13.5" customHeight="1">
      <c r="A16" s="1"/>
      <c r="B16" s="5"/>
      <c r="C16" s="6"/>
      <c r="D16" s="6"/>
      <c r="E16" s="6"/>
      <c r="F16" s="6"/>
      <c r="H16" s="9"/>
    </row>
    <row r="17" spans="1:8" ht="13.5" customHeight="1">
      <c r="A17" s="1"/>
      <c r="B17" s="5"/>
      <c r="C17" s="6"/>
      <c r="D17" s="6"/>
      <c r="E17" s="6"/>
      <c r="F17" s="6"/>
      <c r="H17" s="9"/>
    </row>
    <row r="18" spans="1:8" ht="13.5" customHeight="1">
      <c r="A18" s="1"/>
      <c r="B18" s="5"/>
      <c r="C18" s="6"/>
      <c r="D18" s="6"/>
      <c r="E18" s="6"/>
      <c r="F18" s="6"/>
      <c r="H18" s="9"/>
    </row>
    <row r="19" spans="1:8" ht="13.5" customHeight="1">
      <c r="A19" s="1"/>
      <c r="B19" s="5"/>
      <c r="C19" s="6"/>
      <c r="D19" s="6"/>
      <c r="E19" s="6"/>
      <c r="F19" s="6"/>
      <c r="H19" s="9"/>
    </row>
    <row r="20" spans="1:8" ht="13.5" customHeight="1">
      <c r="A20" s="1"/>
      <c r="B20" s="5"/>
      <c r="C20" s="6"/>
      <c r="D20" s="6"/>
      <c r="E20" s="6"/>
      <c r="F20" s="6"/>
      <c r="H20" s="9"/>
    </row>
    <row r="21" spans="1:8" ht="13.5" customHeight="1">
      <c r="A21" s="1"/>
      <c r="B21" s="5"/>
      <c r="C21" s="6"/>
      <c r="D21" s="6"/>
      <c r="E21" s="6"/>
      <c r="F21" s="6"/>
      <c r="H21" s="9"/>
    </row>
    <row r="22" spans="1:8" ht="13.5" customHeight="1">
      <c r="A22" s="1"/>
      <c r="B22" s="5"/>
      <c r="C22" s="6"/>
      <c r="D22" s="6"/>
      <c r="E22" s="6"/>
      <c r="F22" s="6"/>
      <c r="H22" s="9"/>
    </row>
    <row r="23" spans="1:8" ht="13.5" customHeight="1">
      <c r="A23" s="1"/>
      <c r="B23" s="5"/>
      <c r="C23" s="6"/>
      <c r="D23" s="6"/>
      <c r="E23" s="6"/>
      <c r="F23" s="6"/>
      <c r="H23" s="9"/>
    </row>
    <row r="24" spans="1:8" ht="13.5" customHeight="1">
      <c r="A24" s="1"/>
      <c r="B24" s="5"/>
      <c r="C24" s="6"/>
      <c r="D24" s="6"/>
      <c r="E24" s="6"/>
      <c r="F24" s="6"/>
      <c r="H24" s="9"/>
    </row>
    <row r="25" spans="1:8" ht="13.5" customHeight="1">
      <c r="A25" s="1"/>
      <c r="B25" s="5"/>
      <c r="C25" s="6"/>
      <c r="D25" s="6"/>
      <c r="E25" s="6"/>
      <c r="F25" s="6"/>
      <c r="H25" s="9"/>
    </row>
    <row r="26" spans="1:8" ht="13.5" customHeight="1">
      <c r="A26" s="1"/>
      <c r="B26" s="5"/>
      <c r="C26" s="6"/>
      <c r="D26" s="6"/>
      <c r="E26" s="6"/>
      <c r="F26" s="6"/>
      <c r="H26" s="9"/>
    </row>
    <row r="27" spans="1:8" ht="13.5" customHeight="1">
      <c r="A27" s="1"/>
      <c r="B27" s="5"/>
      <c r="C27" s="6"/>
      <c r="D27" s="6"/>
      <c r="E27" s="6"/>
      <c r="F27" s="6"/>
      <c r="H27" s="9"/>
    </row>
    <row r="28" spans="1:8" ht="13.5" customHeight="1">
      <c r="A28" s="1"/>
      <c r="B28" s="5"/>
      <c r="C28" s="6"/>
      <c r="D28" s="6"/>
      <c r="E28" s="6"/>
      <c r="F28" s="6"/>
      <c r="H28" s="9"/>
    </row>
    <row r="29" spans="1:8" ht="13.5" customHeight="1">
      <c r="A29" s="1"/>
      <c r="B29" s="5"/>
      <c r="C29" s="6"/>
      <c r="D29" s="6"/>
      <c r="E29" s="6"/>
      <c r="F29" s="6"/>
      <c r="H29" s="9"/>
    </row>
    <row r="30" spans="1:8" ht="13.5" customHeight="1">
      <c r="A30" s="1"/>
      <c r="B30" s="5"/>
      <c r="C30" s="6"/>
      <c r="D30" s="6"/>
      <c r="E30" s="6"/>
      <c r="F30" s="6"/>
      <c r="H30" s="9"/>
    </row>
    <row r="31" spans="1:8" ht="13.5" customHeight="1">
      <c r="A31" s="1"/>
      <c r="B31" s="5"/>
      <c r="C31" s="6"/>
      <c r="D31" s="6"/>
      <c r="E31" s="6"/>
      <c r="F31" s="6"/>
      <c r="H31" s="9"/>
    </row>
    <row r="32" spans="1:8" ht="13.5" customHeight="1">
      <c r="A32" s="1"/>
      <c r="B32" s="5"/>
      <c r="C32" s="6"/>
      <c r="D32" s="6"/>
      <c r="E32" s="6"/>
      <c r="F32" s="6"/>
      <c r="H32" s="9"/>
    </row>
    <row r="33" spans="1:9" ht="13.5" customHeight="1">
      <c r="A33" s="1"/>
      <c r="B33" s="10"/>
      <c r="C33" s="6"/>
      <c r="D33" s="11"/>
      <c r="E33" s="11"/>
      <c r="F33" s="11"/>
      <c r="H33" s="8"/>
      <c r="I33" s="8"/>
    </row>
    <row r="34" spans="1:9" ht="13.5" customHeight="1">
      <c r="A34" s="1"/>
      <c r="B34" s="10"/>
      <c r="C34" s="6"/>
      <c r="D34" s="11"/>
      <c r="E34" s="11"/>
      <c r="F34" s="11"/>
      <c r="H34" s="8"/>
      <c r="I34" s="8"/>
    </row>
    <row r="35" spans="1:6" ht="13.5" customHeight="1">
      <c r="A35" s="1"/>
      <c r="B35" s="10"/>
      <c r="C35" s="6"/>
      <c r="D35" s="11"/>
      <c r="E35" s="11"/>
      <c r="F35" s="11"/>
    </row>
    <row r="36" spans="1:6" ht="13.5" customHeight="1">
      <c r="A36" s="1"/>
      <c r="B36" s="10"/>
      <c r="C36" s="6"/>
      <c r="D36" s="11"/>
      <c r="E36" s="11"/>
      <c r="F36" s="11"/>
    </row>
    <row r="37" spans="1:6" ht="13.5" customHeight="1">
      <c r="A37" s="1"/>
      <c r="B37" s="10"/>
      <c r="C37" s="6"/>
      <c r="D37" s="11"/>
      <c r="E37" s="11"/>
      <c r="F37" s="11"/>
    </row>
    <row r="38" spans="1:6" ht="13.5" customHeight="1">
      <c r="A38" s="1"/>
      <c r="B38" s="10"/>
      <c r="C38" s="6"/>
      <c r="D38" s="11"/>
      <c r="E38" s="11"/>
      <c r="F38" s="11"/>
    </row>
    <row r="39" spans="1:6" ht="13.5" customHeight="1">
      <c r="A39" s="1"/>
      <c r="B39" s="10"/>
      <c r="C39" s="6"/>
      <c r="D39" s="11"/>
      <c r="E39" s="11"/>
      <c r="F39" s="11"/>
    </row>
    <row r="40" spans="1:6" ht="13.5" customHeight="1">
      <c r="A40" s="1"/>
      <c r="B40" s="10"/>
      <c r="C40" s="6"/>
      <c r="D40" s="11"/>
      <c r="E40" s="11"/>
      <c r="F40" s="11"/>
    </row>
    <row r="41" spans="1:6" ht="13.5" customHeight="1">
      <c r="A41" s="1"/>
      <c r="B41" s="10"/>
      <c r="C41" s="6"/>
      <c r="D41" s="11"/>
      <c r="E41" s="11"/>
      <c r="F41" s="11"/>
    </row>
    <row r="42" spans="1:6" ht="13.5" customHeight="1">
      <c r="A42" s="1"/>
      <c r="B42" s="10"/>
      <c r="C42" s="6"/>
      <c r="D42" s="11"/>
      <c r="E42" s="11"/>
      <c r="F42" s="11"/>
    </row>
    <row r="43" spans="1:6" ht="13.5" customHeight="1">
      <c r="A43" s="1"/>
      <c r="B43" s="10"/>
      <c r="C43" s="6"/>
      <c r="D43" s="11"/>
      <c r="E43" s="11"/>
      <c r="F43" s="11"/>
    </row>
    <row r="44" spans="1:6" ht="13.5" customHeight="1">
      <c r="A44" s="1"/>
      <c r="B44" s="10"/>
      <c r="C44" s="6"/>
      <c r="D44" s="11"/>
      <c r="E44" s="11"/>
      <c r="F44" s="11"/>
    </row>
    <row r="45" spans="1:6" ht="13.5" customHeight="1">
      <c r="A45" s="1"/>
      <c r="B45" s="10"/>
      <c r="C45" s="6"/>
      <c r="D45" s="11"/>
      <c r="E45" s="11"/>
      <c r="F45" s="11"/>
    </row>
    <row r="46" spans="1:6" ht="13.5" customHeight="1">
      <c r="A46" s="1"/>
      <c r="B46" s="10"/>
      <c r="C46" s="6"/>
      <c r="D46" s="11"/>
      <c r="E46" s="11"/>
      <c r="F46" s="11"/>
    </row>
    <row r="47" spans="1:6" ht="13.5" customHeight="1">
      <c r="A47" s="1"/>
      <c r="B47" s="10"/>
      <c r="C47" s="6"/>
      <c r="D47" s="11"/>
      <c r="E47" s="11"/>
      <c r="F47" s="11"/>
    </row>
    <row r="48" spans="1:6" ht="13.5" customHeight="1">
      <c r="A48" s="1"/>
      <c r="B48" s="10"/>
      <c r="C48" s="6"/>
      <c r="D48" s="11"/>
      <c r="E48" s="11"/>
      <c r="F48" s="11"/>
    </row>
    <row r="49" spans="1:6" ht="13.5" customHeight="1">
      <c r="A49" s="1"/>
      <c r="B49" s="10"/>
      <c r="C49" s="6"/>
      <c r="D49" s="11"/>
      <c r="E49" s="11"/>
      <c r="F49" s="11"/>
    </row>
    <row r="50" spans="1:6" ht="13.5" customHeight="1">
      <c r="A50" s="1"/>
      <c r="B50" s="10"/>
      <c r="C50" s="6"/>
      <c r="D50" s="11"/>
      <c r="E50" s="11"/>
      <c r="F50" s="11"/>
    </row>
    <row r="51" spans="1:6" ht="13.5" customHeight="1">
      <c r="A51" s="1"/>
      <c r="B51" s="10"/>
      <c r="C51" s="6"/>
      <c r="D51" s="11"/>
      <c r="E51" s="11"/>
      <c r="F51" s="11"/>
    </row>
    <row r="52" spans="1:6" ht="13.5" customHeight="1">
      <c r="A52" s="1"/>
      <c r="B52" s="10"/>
      <c r="C52" s="6"/>
      <c r="D52" s="11"/>
      <c r="E52" s="11"/>
      <c r="F52" s="11"/>
    </row>
    <row r="53" spans="1:6" ht="13.5" customHeight="1">
      <c r="A53" s="1"/>
      <c r="B53" s="10"/>
      <c r="C53" s="6"/>
      <c r="D53" s="11"/>
      <c r="E53" s="11"/>
      <c r="F53" s="11"/>
    </row>
    <row r="54" spans="1:6" ht="13.5" customHeight="1">
      <c r="A54" s="1"/>
      <c r="B54" s="10"/>
      <c r="C54" s="6"/>
      <c r="D54" s="11"/>
      <c r="E54" s="11"/>
      <c r="F54" s="11"/>
    </row>
    <row r="55" spans="1:6" ht="13.5" customHeight="1">
      <c r="A55" s="1"/>
      <c r="B55" s="10"/>
      <c r="C55" s="6"/>
      <c r="D55" s="11"/>
      <c r="E55" s="11"/>
      <c r="F55" s="11"/>
    </row>
    <row r="56" spans="1:6" ht="13.5" customHeight="1">
      <c r="A56" s="1"/>
      <c r="B56" s="10"/>
      <c r="C56" s="6"/>
      <c r="D56" s="11"/>
      <c r="E56" s="11"/>
      <c r="F56" s="11"/>
    </row>
    <row r="57" spans="1:6" ht="13.5" customHeight="1">
      <c r="A57" s="1"/>
      <c r="B57" s="10"/>
      <c r="C57" s="6"/>
      <c r="D57" s="11"/>
      <c r="E57" s="11"/>
      <c r="F57" s="11"/>
    </row>
    <row r="58" spans="1:6" ht="13.5" customHeight="1">
      <c r="A58" s="1"/>
      <c r="B58" s="10"/>
      <c r="C58" s="6"/>
      <c r="D58" s="11"/>
      <c r="E58" s="11"/>
      <c r="F58" s="11"/>
    </row>
    <row r="59" spans="1:6" ht="13.5" customHeight="1">
      <c r="A59" s="1"/>
      <c r="B59" s="10"/>
      <c r="C59" s="6"/>
      <c r="D59" s="11"/>
      <c r="E59" s="11"/>
      <c r="F59" s="11"/>
    </row>
    <row r="60" spans="1:6" ht="13.5" customHeight="1">
      <c r="A60" s="1"/>
      <c r="B60" s="10"/>
      <c r="C60" s="6"/>
      <c r="D60" s="11"/>
      <c r="E60" s="11"/>
      <c r="F60" s="11"/>
    </row>
    <row r="61" spans="1:6" ht="13.5" customHeight="1">
      <c r="A61" s="1"/>
      <c r="B61" s="10"/>
      <c r="C61" s="6"/>
      <c r="D61" s="11"/>
      <c r="E61" s="11"/>
      <c r="F61" s="11"/>
    </row>
    <row r="62" spans="1:6" ht="13.5" customHeight="1">
      <c r="A62" s="1"/>
      <c r="B62" s="10"/>
      <c r="C62" s="6"/>
      <c r="D62" s="11"/>
      <c r="E62" s="11"/>
      <c r="F62" s="11"/>
    </row>
    <row r="63" spans="1:6" ht="13.5" customHeight="1">
      <c r="A63" s="1"/>
      <c r="B63" s="10"/>
      <c r="C63" s="6"/>
      <c r="D63" s="11"/>
      <c r="E63" s="11"/>
      <c r="F63" s="11"/>
    </row>
    <row r="64" spans="1:6" ht="13.5" customHeight="1">
      <c r="A64" s="1"/>
      <c r="B64" s="10"/>
      <c r="C64" s="6"/>
      <c r="D64" s="11"/>
      <c r="E64" s="11"/>
      <c r="F64" s="11"/>
    </row>
    <row r="65" spans="1:6" ht="13.5" customHeight="1">
      <c r="A65" s="1"/>
      <c r="B65" s="10"/>
      <c r="C65" s="6"/>
      <c r="D65" s="11"/>
      <c r="E65" s="11"/>
      <c r="F65" s="11"/>
    </row>
    <row r="66" spans="1:6" ht="13.5" customHeight="1">
      <c r="A66" s="1"/>
      <c r="B66" s="10"/>
      <c r="C66" s="6"/>
      <c r="D66" s="11"/>
      <c r="E66" s="11"/>
      <c r="F66" s="11"/>
    </row>
    <row r="67" spans="1:6" ht="13.5" customHeight="1">
      <c r="A67" s="1"/>
      <c r="B67" s="10"/>
      <c r="C67" s="6"/>
      <c r="D67" s="11"/>
      <c r="E67" s="11"/>
      <c r="F67" s="11"/>
    </row>
    <row r="68" spans="1:6" ht="13.5" customHeight="1">
      <c r="A68" s="1"/>
      <c r="B68" s="10"/>
      <c r="C68" s="6"/>
      <c r="D68" s="11"/>
      <c r="E68" s="11"/>
      <c r="F68" s="11"/>
    </row>
    <row r="69" spans="1:6" ht="13.5" customHeight="1">
      <c r="A69" s="1"/>
      <c r="B69" s="10"/>
      <c r="C69" s="6"/>
      <c r="D69" s="11"/>
      <c r="E69" s="11"/>
      <c r="F69" s="11"/>
    </row>
    <row r="70" spans="1:6" ht="13.5" customHeight="1">
      <c r="A70" s="1"/>
      <c r="B70" s="10"/>
      <c r="C70" s="6"/>
      <c r="D70" s="11"/>
      <c r="E70" s="11"/>
      <c r="F70" s="11"/>
    </row>
    <row r="71" spans="1:6" ht="13.5" customHeight="1">
      <c r="A71" s="1"/>
      <c r="B71" s="10"/>
      <c r="C71" s="6"/>
      <c r="D71" s="11"/>
      <c r="E71" s="11"/>
      <c r="F71" s="11"/>
    </row>
    <row r="72" spans="1:6" ht="13.5" customHeight="1">
      <c r="A72" s="1"/>
      <c r="B72" s="10"/>
      <c r="C72" s="6"/>
      <c r="D72" s="11"/>
      <c r="E72" s="11"/>
      <c r="F72" s="11"/>
    </row>
    <row r="73" spans="1:6" ht="13.5" customHeight="1">
      <c r="A73" s="1"/>
      <c r="B73" s="10"/>
      <c r="C73" s="6"/>
      <c r="D73" s="11"/>
      <c r="E73" s="11"/>
      <c r="F73" s="11"/>
    </row>
    <row r="74" spans="1:6" ht="13.5" customHeight="1">
      <c r="A74" s="1"/>
      <c r="B74" s="10"/>
      <c r="C74" s="6"/>
      <c r="D74" s="11"/>
      <c r="E74" s="11"/>
      <c r="F74" s="11"/>
    </row>
    <row r="75" spans="1:6" ht="13.5" customHeight="1">
      <c r="A75" s="1"/>
      <c r="B75" s="10"/>
      <c r="C75" s="6"/>
      <c r="D75" s="11"/>
      <c r="E75" s="11"/>
      <c r="F75" s="11"/>
    </row>
    <row r="76" spans="1:6" ht="13.5" customHeight="1">
      <c r="A76" s="1"/>
      <c r="B76" s="10"/>
      <c r="C76" s="6"/>
      <c r="D76" s="11"/>
      <c r="E76" s="11"/>
      <c r="F76" s="11"/>
    </row>
    <row r="77" spans="1:6" ht="13.5" customHeight="1">
      <c r="A77" s="1"/>
      <c r="B77" s="10"/>
      <c r="C77" s="6"/>
      <c r="D77" s="11"/>
      <c r="E77" s="11"/>
      <c r="F77" s="11"/>
    </row>
    <row r="78" spans="1:6" ht="13.5" customHeight="1">
      <c r="A78" s="1"/>
      <c r="B78" s="10"/>
      <c r="C78" s="6"/>
      <c r="D78" s="11"/>
      <c r="E78" s="11"/>
      <c r="F78" s="11"/>
    </row>
    <row r="79" spans="1:6" ht="13.5" customHeight="1">
      <c r="A79" s="1"/>
      <c r="B79" s="10"/>
      <c r="C79" s="6"/>
      <c r="D79" s="11"/>
      <c r="E79" s="11"/>
      <c r="F79" s="11"/>
    </row>
    <row r="80" spans="1:6" ht="13.5" customHeight="1">
      <c r="A80" s="1"/>
      <c r="B80" s="10"/>
      <c r="C80" s="6"/>
      <c r="D80" s="11"/>
      <c r="E80" s="11"/>
      <c r="F80" s="11"/>
    </row>
    <row r="81" spans="1:6" ht="13.5" customHeight="1">
      <c r="A81" s="1"/>
      <c r="B81" s="10"/>
      <c r="C81" s="6"/>
      <c r="D81" s="11"/>
      <c r="E81" s="11"/>
      <c r="F81" s="11"/>
    </row>
    <row r="82" spans="1:6" ht="13.5" customHeight="1">
      <c r="A82" s="1"/>
      <c r="B82" s="10"/>
      <c r="C82" s="6"/>
      <c r="D82" s="11"/>
      <c r="E82" s="11"/>
      <c r="F82" s="11"/>
    </row>
    <row r="83" spans="1:6" ht="13.5" customHeight="1">
      <c r="A83" s="1"/>
      <c r="B83" s="10"/>
      <c r="C83" s="6"/>
      <c r="D83" s="11"/>
      <c r="E83" s="11"/>
      <c r="F83" s="11"/>
    </row>
    <row r="84" spans="1:6" ht="13.5" customHeight="1">
      <c r="A84" s="1"/>
      <c r="B84" s="10"/>
      <c r="C84" s="6"/>
      <c r="D84" s="11"/>
      <c r="E84" s="11"/>
      <c r="F84" s="11"/>
    </row>
    <row r="85" spans="1:6" ht="13.5" customHeight="1">
      <c r="A85" s="1"/>
      <c r="B85" s="10"/>
      <c r="C85" s="6"/>
      <c r="D85" s="11"/>
      <c r="E85" s="11"/>
      <c r="F85" s="11"/>
    </row>
    <row r="86" spans="1:6" ht="13.5" customHeight="1">
      <c r="A86" s="1"/>
      <c r="B86" s="10"/>
      <c r="C86" s="6"/>
      <c r="D86" s="11"/>
      <c r="E86" s="11"/>
      <c r="F86" s="11"/>
    </row>
    <row r="87" spans="1:6" ht="13.5" customHeight="1">
      <c r="A87" s="1"/>
      <c r="B87" s="10"/>
      <c r="C87" s="6"/>
      <c r="D87" s="11"/>
      <c r="E87" s="11"/>
      <c r="F87" s="11"/>
    </row>
    <row r="88" spans="1:6" ht="13.5" customHeight="1">
      <c r="A88" s="1"/>
      <c r="B88" s="10"/>
      <c r="C88" s="6"/>
      <c r="D88" s="11"/>
      <c r="E88" s="11"/>
      <c r="F88" s="11"/>
    </row>
    <row r="89" spans="1:6" ht="13.5" customHeight="1">
      <c r="A89" s="1"/>
      <c r="B89" s="10"/>
      <c r="C89" s="6"/>
      <c r="D89" s="11"/>
      <c r="E89" s="11"/>
      <c r="F89" s="11"/>
    </row>
    <row r="90" spans="1:6" ht="13.5" customHeight="1">
      <c r="A90" s="1"/>
      <c r="B90" s="10"/>
      <c r="C90" s="6"/>
      <c r="D90" s="11"/>
      <c r="E90" s="11"/>
      <c r="F90" s="11"/>
    </row>
    <row r="91" spans="1:6" ht="13.5" customHeight="1">
      <c r="A91" s="1"/>
      <c r="B91" s="10"/>
      <c r="C91" s="6"/>
      <c r="D91" s="11"/>
      <c r="E91" s="11"/>
      <c r="F91" s="11"/>
    </row>
    <row r="92" spans="1:6" ht="13.5" customHeight="1">
      <c r="A92" s="1"/>
      <c r="B92" s="10"/>
      <c r="C92" s="6"/>
      <c r="D92" s="11"/>
      <c r="E92" s="11"/>
      <c r="F92" s="11"/>
    </row>
    <row r="93" spans="1:6" ht="13.5" customHeight="1">
      <c r="A93" s="1"/>
      <c r="B93" s="10"/>
      <c r="C93" s="6"/>
      <c r="D93" s="11"/>
      <c r="E93" s="11"/>
      <c r="F93" s="11"/>
    </row>
    <row r="94" spans="1:6" ht="13.5" customHeight="1">
      <c r="A94" s="1"/>
      <c r="B94" s="10"/>
      <c r="C94" s="6"/>
      <c r="D94" s="11"/>
      <c r="E94" s="11"/>
      <c r="F94" s="11"/>
    </row>
    <row r="95" spans="1:6" ht="13.5" customHeight="1">
      <c r="A95" s="1"/>
      <c r="B95" s="10"/>
      <c r="C95" s="6"/>
      <c r="D95" s="11"/>
      <c r="E95" s="11"/>
      <c r="F95" s="11"/>
    </row>
    <row r="96" spans="1:6" ht="13.5" customHeight="1">
      <c r="A96" s="1"/>
      <c r="B96" s="10"/>
      <c r="C96" s="6"/>
      <c r="D96" s="11"/>
      <c r="E96" s="11"/>
      <c r="F96" s="11"/>
    </row>
    <row r="97" spans="1:6" ht="13.5" customHeight="1">
      <c r="A97" s="1"/>
      <c r="B97" s="10"/>
      <c r="C97" s="6"/>
      <c r="D97" s="11"/>
      <c r="E97" s="11"/>
      <c r="F97" s="11"/>
    </row>
    <row r="98" spans="1:6" ht="13.5" customHeight="1">
      <c r="A98" s="1"/>
      <c r="B98" s="10"/>
      <c r="C98" s="6"/>
      <c r="D98" s="11"/>
      <c r="E98" s="11"/>
      <c r="F98" s="11"/>
    </row>
    <row r="99" spans="1:6" ht="13.5" customHeight="1">
      <c r="A99" s="1"/>
      <c r="B99" s="10"/>
      <c r="C99" s="6"/>
      <c r="D99" s="11"/>
      <c r="E99" s="11"/>
      <c r="F99" s="11"/>
    </row>
    <row r="100" spans="1:6" ht="13.5" customHeight="1">
      <c r="A100" s="1"/>
      <c r="B100" s="10"/>
      <c r="C100" s="6"/>
      <c r="D100" s="11"/>
      <c r="E100" s="11"/>
      <c r="F100" s="11"/>
    </row>
    <row r="101" spans="1:6" ht="13.5" customHeight="1">
      <c r="A101" s="1"/>
      <c r="B101" s="10"/>
      <c r="C101" s="6"/>
      <c r="D101" s="11"/>
      <c r="E101" s="11"/>
      <c r="F101" s="11"/>
    </row>
    <row r="102" spans="1:6" ht="13.5" customHeight="1">
      <c r="A102" s="1"/>
      <c r="B102" s="10"/>
      <c r="C102" s="6"/>
      <c r="D102" s="11"/>
      <c r="E102" s="11"/>
      <c r="F102" s="11"/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scale="110" r:id="rId2"/>
  <headerFooter alignWithMargins="0">
    <oddHeader>&amp;C&amp;"Brush Script MT,Kursiv"&amp;20&amp;A</oddHeader>
    <oddFooter>&amp;L&amp;F&amp;Cpage &amp;P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102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3.875" style="12" customWidth="1"/>
    <col min="2" max="2" width="22.50390625" style="7" customWidth="1"/>
    <col min="3" max="3" width="8.50390625" style="13" customWidth="1"/>
    <col min="4" max="6" width="10.00390625" style="8" customWidth="1"/>
    <col min="7" max="7" width="4.625" style="7" customWidth="1"/>
    <col min="8" max="26" width="3.125" style="7" customWidth="1"/>
    <col min="27" max="16384" width="10.00390625" style="7" customWidth="1"/>
  </cols>
  <sheetData>
    <row r="1" spans="1:18" s="3" customFormat="1" ht="13.5" customHeight="1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R1" s="4"/>
    </row>
    <row r="2" spans="1:16" ht="13.5" customHeight="1">
      <c r="A2" s="1">
        <v>1</v>
      </c>
      <c r="B2" s="5" t="s">
        <v>65</v>
      </c>
      <c r="C2" s="6">
        <v>6</v>
      </c>
      <c r="D2" s="6">
        <v>1</v>
      </c>
      <c r="E2" s="6">
        <v>1</v>
      </c>
      <c r="F2" s="6">
        <v>1</v>
      </c>
      <c r="P2" s="8"/>
    </row>
    <row r="3" spans="1:16" ht="13.5" customHeight="1">
      <c r="A3" s="1">
        <v>2</v>
      </c>
      <c r="B3" s="5" t="s">
        <v>59</v>
      </c>
      <c r="C3" s="6">
        <v>2</v>
      </c>
      <c r="D3" s="6">
        <v>2.5</v>
      </c>
      <c r="E3" s="6">
        <v>2</v>
      </c>
      <c r="F3" s="6">
        <v>2.5</v>
      </c>
      <c r="P3" s="8"/>
    </row>
    <row r="4" spans="1:16" ht="13.5" customHeight="1">
      <c r="A4" s="1">
        <v>2</v>
      </c>
      <c r="B4" s="5" t="s">
        <v>50</v>
      </c>
      <c r="C4" s="6">
        <v>8</v>
      </c>
      <c r="D4" s="6">
        <v>2.5</v>
      </c>
      <c r="E4" s="6">
        <v>2</v>
      </c>
      <c r="F4" s="6">
        <v>2.5</v>
      </c>
      <c r="P4" s="8"/>
    </row>
    <row r="5" spans="1:16" ht="13.5" customHeight="1">
      <c r="A5" s="1">
        <v>4</v>
      </c>
      <c r="B5" s="5" t="s">
        <v>62</v>
      </c>
      <c r="C5" s="6">
        <v>4</v>
      </c>
      <c r="D5" s="6">
        <v>4</v>
      </c>
      <c r="E5" s="6">
        <v>4</v>
      </c>
      <c r="F5" s="6">
        <v>4</v>
      </c>
      <c r="P5" s="8"/>
    </row>
    <row r="6" spans="1:16" ht="13.5" customHeight="1">
      <c r="A6" s="1">
        <v>5</v>
      </c>
      <c r="B6" s="5" t="s">
        <v>72</v>
      </c>
      <c r="C6" s="6">
        <v>10</v>
      </c>
      <c r="D6" s="6">
        <v>5</v>
      </c>
      <c r="E6" s="6">
        <v>5</v>
      </c>
      <c r="F6" s="6">
        <v>5</v>
      </c>
      <c r="P6" s="8"/>
    </row>
    <row r="7" spans="1:16" ht="13.5" customHeight="1">
      <c r="A7" s="1">
        <v>6</v>
      </c>
      <c r="B7" s="5" t="s">
        <v>74</v>
      </c>
      <c r="C7" s="6">
        <v>12</v>
      </c>
      <c r="D7" s="6">
        <v>6</v>
      </c>
      <c r="E7" s="6">
        <v>6</v>
      </c>
      <c r="F7" s="6">
        <v>6</v>
      </c>
      <c r="P7" s="8"/>
    </row>
    <row r="8" spans="1:16" ht="13.5" customHeight="1">
      <c r="A8" s="1">
        <v>7</v>
      </c>
      <c r="B8" s="5" t="s">
        <v>67</v>
      </c>
      <c r="C8" s="6">
        <v>7</v>
      </c>
      <c r="D8" s="6">
        <v>7</v>
      </c>
      <c r="E8" s="6">
        <v>7</v>
      </c>
      <c r="F8" s="6">
        <v>7</v>
      </c>
      <c r="P8" s="8"/>
    </row>
    <row r="9" spans="1:16" ht="13.5" customHeight="1">
      <c r="A9" s="1">
        <v>8</v>
      </c>
      <c r="B9" s="5" t="s">
        <v>56</v>
      </c>
      <c r="C9" s="6">
        <v>1</v>
      </c>
      <c r="D9" s="6">
        <v>8</v>
      </c>
      <c r="E9" s="6">
        <v>8</v>
      </c>
      <c r="F9" s="6">
        <v>8</v>
      </c>
      <c r="P9" s="8"/>
    </row>
    <row r="10" spans="1:16" ht="13.5" customHeight="1">
      <c r="A10" s="1">
        <v>9</v>
      </c>
      <c r="B10" s="5" t="s">
        <v>71</v>
      </c>
      <c r="C10" s="6">
        <v>9</v>
      </c>
      <c r="D10" s="6">
        <v>9</v>
      </c>
      <c r="E10" s="6">
        <v>9</v>
      </c>
      <c r="F10" s="6">
        <v>9</v>
      </c>
      <c r="P10" s="8"/>
    </row>
    <row r="11" spans="1:16" ht="13.5" customHeight="1">
      <c r="A11" s="1">
        <v>10</v>
      </c>
      <c r="B11" s="5" t="s">
        <v>64</v>
      </c>
      <c r="C11" s="6">
        <v>5</v>
      </c>
      <c r="D11" s="6">
        <v>10</v>
      </c>
      <c r="E11" s="6">
        <v>10</v>
      </c>
      <c r="F11" s="6">
        <v>10</v>
      </c>
      <c r="P11" s="8"/>
    </row>
    <row r="12" spans="1:16" ht="13.5" customHeight="1">
      <c r="A12" s="1">
        <v>11</v>
      </c>
      <c r="B12" s="5" t="s">
        <v>61</v>
      </c>
      <c r="C12" s="6">
        <v>3</v>
      </c>
      <c r="D12" s="6">
        <v>11</v>
      </c>
      <c r="E12" s="6">
        <v>11</v>
      </c>
      <c r="F12" s="6">
        <v>11</v>
      </c>
      <c r="P12" s="8"/>
    </row>
    <row r="13" spans="1:16" ht="13.5" customHeight="1">
      <c r="A13" s="1">
        <v>12</v>
      </c>
      <c r="B13" s="5" t="s">
        <v>73</v>
      </c>
      <c r="C13" s="6">
        <v>11</v>
      </c>
      <c r="D13" s="6">
        <v>12</v>
      </c>
      <c r="E13" s="6">
        <v>12</v>
      </c>
      <c r="F13" s="6">
        <v>12</v>
      </c>
      <c r="P13" s="8"/>
    </row>
    <row r="14" spans="1:16" ht="13.5" customHeight="1">
      <c r="A14" s="1">
        <v>13</v>
      </c>
      <c r="B14" s="5" t="s">
        <v>75</v>
      </c>
      <c r="C14" s="6">
        <v>13</v>
      </c>
      <c r="D14" s="6">
        <v>13</v>
      </c>
      <c r="E14" s="6">
        <v>13</v>
      </c>
      <c r="F14" s="6">
        <v>13</v>
      </c>
      <c r="P14" s="8"/>
    </row>
    <row r="15" spans="1:6" ht="13.5" customHeight="1">
      <c r="A15" s="1"/>
      <c r="B15" s="5"/>
      <c r="C15" s="6"/>
      <c r="D15" s="6"/>
      <c r="E15" s="6"/>
      <c r="F15" s="6"/>
    </row>
    <row r="16" spans="1:8" ht="13.5" customHeight="1">
      <c r="A16" s="1"/>
      <c r="B16" s="5"/>
      <c r="C16" s="6"/>
      <c r="D16" s="6"/>
      <c r="E16" s="6"/>
      <c r="F16" s="6"/>
      <c r="H16" s="9"/>
    </row>
    <row r="17" spans="1:8" ht="13.5" customHeight="1">
      <c r="A17" s="1"/>
      <c r="B17" s="5"/>
      <c r="C17" s="6"/>
      <c r="D17" s="6"/>
      <c r="E17" s="6"/>
      <c r="F17" s="6"/>
      <c r="H17" s="9"/>
    </row>
    <row r="18" spans="1:8" ht="13.5" customHeight="1">
      <c r="A18" s="1"/>
      <c r="B18" s="5"/>
      <c r="C18" s="6"/>
      <c r="D18" s="6"/>
      <c r="E18" s="6"/>
      <c r="F18" s="6"/>
      <c r="H18" s="9"/>
    </row>
    <row r="19" spans="1:8" ht="13.5" customHeight="1">
      <c r="A19" s="1"/>
      <c r="B19" s="5"/>
      <c r="C19" s="6"/>
      <c r="D19" s="6"/>
      <c r="E19" s="6"/>
      <c r="F19" s="6"/>
      <c r="H19" s="9"/>
    </row>
    <row r="20" spans="1:8" ht="13.5" customHeight="1">
      <c r="A20" s="1"/>
      <c r="B20" s="5"/>
      <c r="C20" s="6"/>
      <c r="D20" s="6"/>
      <c r="E20" s="6"/>
      <c r="F20" s="6"/>
      <c r="H20" s="9"/>
    </row>
    <row r="21" spans="1:8" ht="13.5" customHeight="1">
      <c r="A21" s="1"/>
      <c r="B21" s="5"/>
      <c r="C21" s="6"/>
      <c r="D21" s="6"/>
      <c r="E21" s="6"/>
      <c r="F21" s="6"/>
      <c r="H21" s="9"/>
    </row>
    <row r="22" spans="1:8" ht="13.5" customHeight="1">
      <c r="A22" s="1"/>
      <c r="B22" s="5"/>
      <c r="C22" s="6"/>
      <c r="D22" s="6"/>
      <c r="E22" s="6"/>
      <c r="F22" s="6"/>
      <c r="H22" s="9"/>
    </row>
    <row r="23" spans="1:8" ht="13.5" customHeight="1">
      <c r="A23" s="1"/>
      <c r="B23" s="5"/>
      <c r="C23" s="6"/>
      <c r="D23" s="6"/>
      <c r="E23" s="6"/>
      <c r="F23" s="6"/>
      <c r="H23" s="9"/>
    </row>
    <row r="24" spans="1:8" ht="13.5" customHeight="1">
      <c r="A24" s="1"/>
      <c r="B24" s="5"/>
      <c r="C24" s="6"/>
      <c r="D24" s="6"/>
      <c r="E24" s="6"/>
      <c r="F24" s="6"/>
      <c r="H24" s="9"/>
    </row>
    <row r="25" spans="1:8" ht="13.5" customHeight="1">
      <c r="A25" s="1"/>
      <c r="B25" s="5"/>
      <c r="C25" s="6"/>
      <c r="D25" s="6"/>
      <c r="E25" s="6"/>
      <c r="F25" s="6"/>
      <c r="H25" s="9"/>
    </row>
    <row r="26" spans="1:8" ht="13.5" customHeight="1">
      <c r="A26" s="1"/>
      <c r="B26" s="5"/>
      <c r="C26" s="6"/>
      <c r="D26" s="6"/>
      <c r="E26" s="6"/>
      <c r="F26" s="6"/>
      <c r="H26" s="9"/>
    </row>
    <row r="27" spans="1:8" ht="13.5" customHeight="1">
      <c r="A27" s="1"/>
      <c r="B27" s="5"/>
      <c r="C27" s="6"/>
      <c r="D27" s="6"/>
      <c r="E27" s="6"/>
      <c r="F27" s="6"/>
      <c r="H27" s="9"/>
    </row>
    <row r="28" spans="1:8" ht="13.5" customHeight="1">
      <c r="A28" s="1"/>
      <c r="B28" s="5"/>
      <c r="C28" s="6"/>
      <c r="D28" s="6"/>
      <c r="E28" s="6"/>
      <c r="F28" s="6"/>
      <c r="H28" s="9"/>
    </row>
    <row r="29" spans="1:8" ht="13.5" customHeight="1">
      <c r="A29" s="1"/>
      <c r="B29" s="5"/>
      <c r="C29" s="6"/>
      <c r="D29" s="6"/>
      <c r="E29" s="6"/>
      <c r="F29" s="6"/>
      <c r="H29" s="9"/>
    </row>
    <row r="30" spans="1:8" ht="13.5" customHeight="1">
      <c r="A30" s="1"/>
      <c r="B30" s="5"/>
      <c r="C30" s="6"/>
      <c r="D30" s="6"/>
      <c r="E30" s="6"/>
      <c r="F30" s="6"/>
      <c r="H30" s="9"/>
    </row>
    <row r="31" spans="1:8" ht="13.5" customHeight="1">
      <c r="A31" s="1"/>
      <c r="B31" s="5"/>
      <c r="C31" s="6"/>
      <c r="D31" s="6"/>
      <c r="E31" s="6"/>
      <c r="F31" s="6"/>
      <c r="H31" s="9"/>
    </row>
    <row r="32" spans="1:8" ht="13.5" customHeight="1">
      <c r="A32" s="1"/>
      <c r="B32" s="5"/>
      <c r="C32" s="6"/>
      <c r="D32" s="6"/>
      <c r="E32" s="6"/>
      <c r="F32" s="6"/>
      <c r="H32" s="9"/>
    </row>
    <row r="33" spans="1:9" ht="13.5" customHeight="1">
      <c r="A33" s="1"/>
      <c r="B33" s="10"/>
      <c r="C33" s="6"/>
      <c r="D33" s="11"/>
      <c r="E33" s="11"/>
      <c r="F33" s="11"/>
      <c r="H33" s="8"/>
      <c r="I33" s="8"/>
    </row>
    <row r="34" spans="1:9" ht="13.5" customHeight="1">
      <c r="A34" s="1"/>
      <c r="B34" s="10"/>
      <c r="C34" s="6"/>
      <c r="D34" s="11"/>
      <c r="E34" s="11"/>
      <c r="F34" s="11"/>
      <c r="H34" s="8"/>
      <c r="I34" s="8"/>
    </row>
    <row r="35" spans="1:6" ht="13.5" customHeight="1">
      <c r="A35" s="1"/>
      <c r="B35" s="10"/>
      <c r="C35" s="6"/>
      <c r="D35" s="11"/>
      <c r="E35" s="11"/>
      <c r="F35" s="11"/>
    </row>
    <row r="36" spans="1:6" ht="13.5" customHeight="1">
      <c r="A36" s="1"/>
      <c r="B36" s="10"/>
      <c r="C36" s="6"/>
      <c r="D36" s="11"/>
      <c r="E36" s="11"/>
      <c r="F36" s="11"/>
    </row>
    <row r="37" spans="1:6" ht="13.5" customHeight="1">
      <c r="A37" s="1"/>
      <c r="B37" s="10"/>
      <c r="C37" s="6"/>
      <c r="D37" s="11"/>
      <c r="E37" s="11"/>
      <c r="F37" s="11"/>
    </row>
    <row r="38" spans="1:6" ht="13.5" customHeight="1">
      <c r="A38" s="1"/>
      <c r="B38" s="10"/>
      <c r="C38" s="6"/>
      <c r="D38" s="11"/>
      <c r="E38" s="11"/>
      <c r="F38" s="11"/>
    </row>
    <row r="39" spans="1:6" ht="13.5" customHeight="1">
      <c r="A39" s="1"/>
      <c r="B39" s="10"/>
      <c r="C39" s="6"/>
      <c r="D39" s="11"/>
      <c r="E39" s="11"/>
      <c r="F39" s="11"/>
    </row>
    <row r="40" spans="1:6" ht="13.5" customHeight="1">
      <c r="A40" s="1"/>
      <c r="B40" s="10"/>
      <c r="C40" s="6"/>
      <c r="D40" s="11"/>
      <c r="E40" s="11"/>
      <c r="F40" s="11"/>
    </row>
    <row r="41" spans="1:6" ht="13.5" customHeight="1">
      <c r="A41" s="1"/>
      <c r="B41" s="10"/>
      <c r="C41" s="6"/>
      <c r="D41" s="11"/>
      <c r="E41" s="11"/>
      <c r="F41" s="11"/>
    </row>
    <row r="42" spans="1:6" ht="13.5" customHeight="1">
      <c r="A42" s="1"/>
      <c r="B42" s="10"/>
      <c r="C42" s="6"/>
      <c r="D42" s="11"/>
      <c r="E42" s="11"/>
      <c r="F42" s="11"/>
    </row>
    <row r="43" spans="1:6" ht="13.5" customHeight="1">
      <c r="A43" s="1"/>
      <c r="B43" s="10"/>
      <c r="C43" s="6"/>
      <c r="D43" s="11"/>
      <c r="E43" s="11"/>
      <c r="F43" s="11"/>
    </row>
    <row r="44" spans="1:6" ht="13.5" customHeight="1">
      <c r="A44" s="1"/>
      <c r="B44" s="10"/>
      <c r="C44" s="6"/>
      <c r="D44" s="11"/>
      <c r="E44" s="11"/>
      <c r="F44" s="11"/>
    </row>
    <row r="45" spans="1:6" ht="13.5" customHeight="1">
      <c r="A45" s="1"/>
      <c r="B45" s="10"/>
      <c r="C45" s="6"/>
      <c r="D45" s="11"/>
      <c r="E45" s="11"/>
      <c r="F45" s="11"/>
    </row>
    <row r="46" spans="1:6" ht="13.5" customHeight="1">
      <c r="A46" s="1"/>
      <c r="B46" s="10"/>
      <c r="C46" s="6"/>
      <c r="D46" s="11"/>
      <c r="E46" s="11"/>
      <c r="F46" s="11"/>
    </row>
    <row r="47" spans="1:6" ht="13.5" customHeight="1">
      <c r="A47" s="1"/>
      <c r="B47" s="10"/>
      <c r="C47" s="6"/>
      <c r="D47" s="11"/>
      <c r="E47" s="11"/>
      <c r="F47" s="11"/>
    </row>
    <row r="48" spans="1:6" ht="13.5" customHeight="1">
      <c r="A48" s="1"/>
      <c r="B48" s="10"/>
      <c r="C48" s="6"/>
      <c r="D48" s="11"/>
      <c r="E48" s="11"/>
      <c r="F48" s="11"/>
    </row>
    <row r="49" spans="1:6" ht="13.5" customHeight="1">
      <c r="A49" s="1"/>
      <c r="B49" s="10"/>
      <c r="C49" s="6"/>
      <c r="D49" s="11"/>
      <c r="E49" s="11"/>
      <c r="F49" s="11"/>
    </row>
    <row r="50" spans="1:6" ht="13.5" customHeight="1">
      <c r="A50" s="1"/>
      <c r="B50" s="10"/>
      <c r="C50" s="6"/>
      <c r="D50" s="11"/>
      <c r="E50" s="11"/>
      <c r="F50" s="11"/>
    </row>
    <row r="51" spans="1:6" ht="13.5" customHeight="1">
      <c r="A51" s="1"/>
      <c r="B51" s="10"/>
      <c r="C51" s="6"/>
      <c r="D51" s="11"/>
      <c r="E51" s="11"/>
      <c r="F51" s="11"/>
    </row>
    <row r="52" spans="1:6" ht="13.5" customHeight="1">
      <c r="A52" s="1"/>
      <c r="B52" s="10"/>
      <c r="C52" s="6"/>
      <c r="D52" s="11"/>
      <c r="E52" s="11"/>
      <c r="F52" s="11"/>
    </row>
    <row r="53" spans="1:6" ht="13.5" customHeight="1">
      <c r="A53" s="1"/>
      <c r="B53" s="10"/>
      <c r="C53" s="6"/>
      <c r="D53" s="11"/>
      <c r="E53" s="11"/>
      <c r="F53" s="11"/>
    </row>
    <row r="54" spans="1:6" ht="13.5" customHeight="1">
      <c r="A54" s="1"/>
      <c r="B54" s="10"/>
      <c r="C54" s="6"/>
      <c r="D54" s="11"/>
      <c r="E54" s="11"/>
      <c r="F54" s="11"/>
    </row>
    <row r="55" spans="1:6" ht="13.5" customHeight="1">
      <c r="A55" s="1"/>
      <c r="B55" s="10"/>
      <c r="C55" s="6"/>
      <c r="D55" s="11"/>
      <c r="E55" s="11"/>
      <c r="F55" s="11"/>
    </row>
    <row r="56" spans="1:6" ht="13.5" customHeight="1">
      <c r="A56" s="1"/>
      <c r="B56" s="10"/>
      <c r="C56" s="6"/>
      <c r="D56" s="11"/>
      <c r="E56" s="11"/>
      <c r="F56" s="11"/>
    </row>
    <row r="57" spans="1:6" ht="13.5" customHeight="1">
      <c r="A57" s="1"/>
      <c r="B57" s="10"/>
      <c r="C57" s="6"/>
      <c r="D57" s="11"/>
      <c r="E57" s="11"/>
      <c r="F57" s="11"/>
    </row>
    <row r="58" spans="1:6" ht="13.5" customHeight="1">
      <c r="A58" s="1"/>
      <c r="B58" s="10"/>
      <c r="C58" s="6"/>
      <c r="D58" s="11"/>
      <c r="E58" s="11"/>
      <c r="F58" s="11"/>
    </row>
    <row r="59" spans="1:6" ht="13.5" customHeight="1">
      <c r="A59" s="1"/>
      <c r="B59" s="10"/>
      <c r="C59" s="6"/>
      <c r="D59" s="11"/>
      <c r="E59" s="11"/>
      <c r="F59" s="11"/>
    </row>
    <row r="60" spans="1:6" ht="13.5" customHeight="1">
      <c r="A60" s="1"/>
      <c r="B60" s="10"/>
      <c r="C60" s="6"/>
      <c r="D60" s="11"/>
      <c r="E60" s="11"/>
      <c r="F60" s="11"/>
    </row>
    <row r="61" spans="1:6" ht="13.5" customHeight="1">
      <c r="A61" s="1"/>
      <c r="B61" s="10"/>
      <c r="C61" s="6"/>
      <c r="D61" s="11"/>
      <c r="E61" s="11"/>
      <c r="F61" s="11"/>
    </row>
    <row r="62" spans="1:6" ht="13.5" customHeight="1">
      <c r="A62" s="1"/>
      <c r="B62" s="10"/>
      <c r="C62" s="6"/>
      <c r="D62" s="11"/>
      <c r="E62" s="11"/>
      <c r="F62" s="11"/>
    </row>
    <row r="63" spans="1:6" ht="13.5" customHeight="1">
      <c r="A63" s="1"/>
      <c r="B63" s="10"/>
      <c r="C63" s="6"/>
      <c r="D63" s="11"/>
      <c r="E63" s="11"/>
      <c r="F63" s="11"/>
    </row>
    <row r="64" spans="1:6" ht="13.5" customHeight="1">
      <c r="A64" s="1"/>
      <c r="B64" s="10"/>
      <c r="C64" s="6"/>
      <c r="D64" s="11"/>
      <c r="E64" s="11"/>
      <c r="F64" s="11"/>
    </row>
    <row r="65" spans="1:6" ht="13.5" customHeight="1">
      <c r="A65" s="1"/>
      <c r="B65" s="10"/>
      <c r="C65" s="6"/>
      <c r="D65" s="11"/>
      <c r="E65" s="11"/>
      <c r="F65" s="11"/>
    </row>
    <row r="66" spans="1:6" ht="13.5" customHeight="1">
      <c r="A66" s="1"/>
      <c r="B66" s="10"/>
      <c r="C66" s="6"/>
      <c r="D66" s="11"/>
      <c r="E66" s="11"/>
      <c r="F66" s="11"/>
    </row>
    <row r="67" spans="1:6" ht="13.5" customHeight="1">
      <c r="A67" s="1"/>
      <c r="B67" s="10"/>
      <c r="C67" s="6"/>
      <c r="D67" s="11"/>
      <c r="E67" s="11"/>
      <c r="F67" s="11"/>
    </row>
    <row r="68" spans="1:6" ht="13.5" customHeight="1">
      <c r="A68" s="1"/>
      <c r="B68" s="10"/>
      <c r="C68" s="6"/>
      <c r="D68" s="11"/>
      <c r="E68" s="11"/>
      <c r="F68" s="11"/>
    </row>
    <row r="69" spans="1:6" ht="13.5" customHeight="1">
      <c r="A69" s="1"/>
      <c r="B69" s="10"/>
      <c r="C69" s="6"/>
      <c r="D69" s="11"/>
      <c r="E69" s="11"/>
      <c r="F69" s="11"/>
    </row>
    <row r="70" spans="1:6" ht="13.5" customHeight="1">
      <c r="A70" s="1"/>
      <c r="B70" s="10"/>
      <c r="C70" s="6"/>
      <c r="D70" s="11"/>
      <c r="E70" s="11"/>
      <c r="F70" s="11"/>
    </row>
    <row r="71" spans="1:6" ht="13.5" customHeight="1">
      <c r="A71" s="1"/>
      <c r="B71" s="10"/>
      <c r="C71" s="6"/>
      <c r="D71" s="11"/>
      <c r="E71" s="11"/>
      <c r="F71" s="11"/>
    </row>
    <row r="72" spans="1:6" ht="13.5" customHeight="1">
      <c r="A72" s="1"/>
      <c r="B72" s="10"/>
      <c r="C72" s="6"/>
      <c r="D72" s="11"/>
      <c r="E72" s="11"/>
      <c r="F72" s="11"/>
    </row>
    <row r="73" spans="1:6" ht="13.5" customHeight="1">
      <c r="A73" s="1"/>
      <c r="B73" s="10"/>
      <c r="C73" s="6"/>
      <c r="D73" s="11"/>
      <c r="E73" s="11"/>
      <c r="F73" s="11"/>
    </row>
    <row r="74" spans="1:6" ht="13.5" customHeight="1">
      <c r="A74" s="1"/>
      <c r="B74" s="10"/>
      <c r="C74" s="6"/>
      <c r="D74" s="11"/>
      <c r="E74" s="11"/>
      <c r="F74" s="11"/>
    </row>
    <row r="75" spans="1:6" ht="13.5" customHeight="1">
      <c r="A75" s="1"/>
      <c r="B75" s="10"/>
      <c r="C75" s="6"/>
      <c r="D75" s="11"/>
      <c r="E75" s="11"/>
      <c r="F75" s="11"/>
    </row>
    <row r="76" spans="1:6" ht="13.5" customHeight="1">
      <c r="A76" s="1"/>
      <c r="B76" s="10"/>
      <c r="C76" s="6"/>
      <c r="D76" s="11"/>
      <c r="E76" s="11"/>
      <c r="F76" s="11"/>
    </row>
    <row r="77" spans="1:6" ht="13.5" customHeight="1">
      <c r="A77" s="1"/>
      <c r="B77" s="10"/>
      <c r="C77" s="6"/>
      <c r="D77" s="11"/>
      <c r="E77" s="11"/>
      <c r="F77" s="11"/>
    </row>
    <row r="78" spans="1:6" ht="13.5" customHeight="1">
      <c r="A78" s="1"/>
      <c r="B78" s="10"/>
      <c r="C78" s="6"/>
      <c r="D78" s="11"/>
      <c r="E78" s="11"/>
      <c r="F78" s="11"/>
    </row>
    <row r="79" spans="1:6" ht="13.5" customHeight="1">
      <c r="A79" s="1"/>
      <c r="B79" s="10"/>
      <c r="C79" s="6"/>
      <c r="D79" s="11"/>
      <c r="E79" s="11"/>
      <c r="F79" s="11"/>
    </row>
    <row r="80" spans="1:6" ht="13.5" customHeight="1">
      <c r="A80" s="1"/>
      <c r="B80" s="10"/>
      <c r="C80" s="6"/>
      <c r="D80" s="11"/>
      <c r="E80" s="11"/>
      <c r="F80" s="11"/>
    </row>
    <row r="81" spans="1:6" ht="13.5" customHeight="1">
      <c r="A81" s="1"/>
      <c r="B81" s="10"/>
      <c r="C81" s="6"/>
      <c r="D81" s="11"/>
      <c r="E81" s="11"/>
      <c r="F81" s="11"/>
    </row>
    <row r="82" spans="1:6" ht="13.5" customHeight="1">
      <c r="A82" s="1"/>
      <c r="B82" s="10"/>
      <c r="C82" s="6"/>
      <c r="D82" s="11"/>
      <c r="E82" s="11"/>
      <c r="F82" s="11"/>
    </row>
    <row r="83" spans="1:6" ht="13.5" customHeight="1">
      <c r="A83" s="1"/>
      <c r="B83" s="10"/>
      <c r="C83" s="6"/>
      <c r="D83" s="11"/>
      <c r="E83" s="11"/>
      <c r="F83" s="11"/>
    </row>
    <row r="84" spans="1:6" ht="13.5" customHeight="1">
      <c r="A84" s="1"/>
      <c r="B84" s="10"/>
      <c r="C84" s="6"/>
      <c r="D84" s="11"/>
      <c r="E84" s="11"/>
      <c r="F84" s="11"/>
    </row>
    <row r="85" spans="1:6" ht="13.5" customHeight="1">
      <c r="A85" s="1"/>
      <c r="B85" s="10"/>
      <c r="C85" s="6"/>
      <c r="D85" s="11"/>
      <c r="E85" s="11"/>
      <c r="F85" s="11"/>
    </row>
    <row r="86" spans="1:6" ht="13.5" customHeight="1">
      <c r="A86" s="1"/>
      <c r="B86" s="10"/>
      <c r="C86" s="6"/>
      <c r="D86" s="11"/>
      <c r="E86" s="11"/>
      <c r="F86" s="11"/>
    </row>
    <row r="87" spans="1:6" ht="13.5" customHeight="1">
      <c r="A87" s="1"/>
      <c r="B87" s="10"/>
      <c r="C87" s="6"/>
      <c r="D87" s="11"/>
      <c r="E87" s="11"/>
      <c r="F87" s="11"/>
    </row>
    <row r="88" spans="1:6" ht="13.5" customHeight="1">
      <c r="A88" s="1"/>
      <c r="B88" s="10"/>
      <c r="C88" s="6"/>
      <c r="D88" s="11"/>
      <c r="E88" s="11"/>
      <c r="F88" s="11"/>
    </row>
    <row r="89" spans="1:6" ht="13.5" customHeight="1">
      <c r="A89" s="1"/>
      <c r="B89" s="10"/>
      <c r="C89" s="6"/>
      <c r="D89" s="11"/>
      <c r="E89" s="11"/>
      <c r="F89" s="11"/>
    </row>
    <row r="90" spans="1:6" ht="13.5" customHeight="1">
      <c r="A90" s="1"/>
      <c r="B90" s="10"/>
      <c r="C90" s="6"/>
      <c r="D90" s="11"/>
      <c r="E90" s="11"/>
      <c r="F90" s="11"/>
    </row>
    <row r="91" spans="1:6" ht="13.5" customHeight="1">
      <c r="A91" s="1"/>
      <c r="B91" s="10"/>
      <c r="C91" s="6"/>
      <c r="D91" s="11"/>
      <c r="E91" s="11"/>
      <c r="F91" s="11"/>
    </row>
    <row r="92" spans="1:6" ht="13.5" customHeight="1">
      <c r="A92" s="1"/>
      <c r="B92" s="10"/>
      <c r="C92" s="6"/>
      <c r="D92" s="11"/>
      <c r="E92" s="11"/>
      <c r="F92" s="11"/>
    </row>
    <row r="93" spans="1:6" ht="13.5" customHeight="1">
      <c r="A93" s="1"/>
      <c r="B93" s="10"/>
      <c r="C93" s="6"/>
      <c r="D93" s="11"/>
      <c r="E93" s="11"/>
      <c r="F93" s="11"/>
    </row>
    <row r="94" spans="1:6" ht="13.5" customHeight="1">
      <c r="A94" s="1"/>
      <c r="B94" s="10"/>
      <c r="C94" s="6"/>
      <c r="D94" s="11"/>
      <c r="E94" s="11"/>
      <c r="F94" s="11"/>
    </row>
    <row r="95" spans="1:6" ht="13.5" customHeight="1">
      <c r="A95" s="1"/>
      <c r="B95" s="10"/>
      <c r="C95" s="6"/>
      <c r="D95" s="11"/>
      <c r="E95" s="11"/>
      <c r="F95" s="11"/>
    </row>
    <row r="96" spans="1:6" ht="13.5" customHeight="1">
      <c r="A96" s="1"/>
      <c r="B96" s="10"/>
      <c r="C96" s="6"/>
      <c r="D96" s="11"/>
      <c r="E96" s="11"/>
      <c r="F96" s="11"/>
    </row>
    <row r="97" spans="1:6" ht="13.5" customHeight="1">
      <c r="A97" s="1"/>
      <c r="B97" s="10"/>
      <c r="C97" s="6"/>
      <c r="D97" s="11"/>
      <c r="E97" s="11"/>
      <c r="F97" s="11"/>
    </row>
    <row r="98" spans="1:6" ht="13.5" customHeight="1">
      <c r="A98" s="1"/>
      <c r="B98" s="10"/>
      <c r="C98" s="6"/>
      <c r="D98" s="11"/>
      <c r="E98" s="11"/>
      <c r="F98" s="11"/>
    </row>
    <row r="99" spans="1:6" ht="13.5" customHeight="1">
      <c r="A99" s="1"/>
      <c r="B99" s="10"/>
      <c r="C99" s="6"/>
      <c r="D99" s="11"/>
      <c r="E99" s="11"/>
      <c r="F99" s="11"/>
    </row>
    <row r="100" spans="1:6" ht="13.5" customHeight="1">
      <c r="A100" s="1"/>
      <c r="B100" s="10"/>
      <c r="C100" s="6"/>
      <c r="D100" s="11"/>
      <c r="E100" s="11"/>
      <c r="F100" s="11"/>
    </row>
    <row r="101" spans="1:6" ht="13.5" customHeight="1">
      <c r="A101" s="1"/>
      <c r="B101" s="10"/>
      <c r="C101" s="6"/>
      <c r="D101" s="11"/>
      <c r="E101" s="11"/>
      <c r="F101" s="11"/>
    </row>
    <row r="102" spans="1:6" ht="13.5" customHeight="1">
      <c r="A102" s="1"/>
      <c r="B102" s="10"/>
      <c r="C102" s="6"/>
      <c r="D102" s="11"/>
      <c r="E102" s="11"/>
      <c r="F102" s="11"/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scale="110" r:id="rId2"/>
  <headerFooter alignWithMargins="0">
    <oddHeader>&amp;C&amp;"Brush Script MT,Kursiv"&amp;20&amp;A</oddHeader>
    <oddFooter>&amp;L&amp;F&amp;Cpage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suwayoshinori</dc:creator>
  <cp:keywords/>
  <dc:description/>
  <cp:lastModifiedBy>olivier</cp:lastModifiedBy>
  <cp:lastPrinted>2022-07-31T10:54:37Z</cp:lastPrinted>
  <dcterms:created xsi:type="dcterms:W3CDTF">2006-07-04T10:26:24Z</dcterms:created>
  <dcterms:modified xsi:type="dcterms:W3CDTF">2022-10-25T18:31:55Z</dcterms:modified>
  <cp:category/>
  <cp:version/>
  <cp:contentType/>
  <cp:contentStatus/>
</cp:coreProperties>
</file>