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6540" windowWidth="14400" windowHeight="6560" tabRatio="782" activeTab="0"/>
  </bookViews>
  <sheets>
    <sheet name="Input" sheetId="1" r:id="rId1"/>
    <sheet name="Finals" sheetId="2" r:id="rId2"/>
    <sheet name="Accuracy" sheetId="3" r:id="rId3"/>
    <sheet name="Endurance" sheetId="4" r:id="rId4"/>
    <sheet name="Aussie-Round" sheetId="5" r:id="rId5"/>
    <sheet name="Team-Relay" sheetId="6" r:id="rId6"/>
    <sheet name="MTA_Relay" sheetId="7" r:id="rId7"/>
    <sheet name="CALC" sheetId="8" state="hidden" r:id="rId8"/>
    <sheet name="Event(Accuracy)" sheetId="9" r:id="rId9"/>
    <sheet name="Event(Endurance)" sheetId="10" r:id="rId10"/>
    <sheet name="Event(Aussie-Round)" sheetId="11" r:id="rId11"/>
    <sheet name="Event(Team-Relay)" sheetId="12" r:id="rId12"/>
    <sheet name="Event(MTA_Relay)" sheetId="13" r:id="rId13"/>
  </sheets>
  <externalReferences>
    <externalReference r:id="rId16"/>
  </externalReferences>
  <definedNames>
    <definedName name="_xlnm.Print_Titles" localSheetId="1">'Finals'!$A:$F,'Finals'!$1:$2</definedName>
  </definedNames>
  <calcPr fullCalcOnLoad="1"/>
</workbook>
</file>

<file path=xl/sharedStrings.xml><?xml version="1.0" encoding="utf-8"?>
<sst xmlns="http://schemas.openxmlformats.org/spreadsheetml/2006/main" count="784" uniqueCount="58">
  <si>
    <t>Participant</t>
  </si>
  <si>
    <t>Start-Nbr.</t>
  </si>
  <si>
    <t>Score</t>
  </si>
  <si>
    <t>Placing</t>
  </si>
  <si>
    <t>Points</t>
  </si>
  <si>
    <t>F-PL</t>
  </si>
  <si>
    <t>Rank</t>
  </si>
  <si>
    <t>NA</t>
  </si>
  <si>
    <t>CA</t>
  </si>
  <si>
    <t>Start</t>
  </si>
  <si>
    <t>TOTAL</t>
  </si>
  <si>
    <t>Nbr.</t>
  </si>
  <si>
    <t>Participants</t>
  </si>
  <si>
    <t>Team-Relay</t>
  </si>
  <si>
    <t>Accuracy</t>
  </si>
  <si>
    <t>Endurance</t>
  </si>
  <si>
    <t>Aussie-Round</t>
  </si>
  <si>
    <t>Catches</t>
  </si>
  <si>
    <t>MTA_Relay</t>
  </si>
  <si>
    <t>dependent</t>
  </si>
  <si>
    <t>FRA</t>
  </si>
  <si>
    <t>Teams</t>
  </si>
  <si>
    <t>BRA</t>
  </si>
  <si>
    <t>USA</t>
  </si>
  <si>
    <t>IND</t>
  </si>
  <si>
    <t>INT</t>
  </si>
  <si>
    <t>I-Teams</t>
  </si>
  <si>
    <t>Boomergang</t>
  </si>
  <si>
    <t>DEU</t>
  </si>
  <si>
    <t>USA Kids</t>
  </si>
  <si>
    <t>Team</t>
  </si>
  <si>
    <t>Teamname</t>
  </si>
  <si>
    <t>Result</t>
  </si>
  <si>
    <t>Bleu</t>
  </si>
  <si>
    <t>Coulommier</t>
  </si>
  <si>
    <t>Cantal</t>
  </si>
  <si>
    <t>Gouda</t>
  </si>
  <si>
    <t>Maroille</t>
  </si>
  <si>
    <t>Beaufort</t>
  </si>
  <si>
    <t>Comté</t>
  </si>
  <si>
    <t>Abondance</t>
  </si>
  <si>
    <t>Wind Benders</t>
  </si>
  <si>
    <t>Emmental</t>
  </si>
  <si>
    <t>Gruyere</t>
  </si>
  <si>
    <t>Brie</t>
  </si>
  <si>
    <t>Chevre</t>
  </si>
  <si>
    <t>Dummy</t>
  </si>
  <si>
    <t>X bones</t>
  </si>
  <si>
    <t>Burning men</t>
  </si>
  <si>
    <t>Œil du taureau</t>
  </si>
  <si>
    <t>BRrangs</t>
  </si>
  <si>
    <t>Boomy's</t>
  </si>
  <si>
    <t>Radline</t>
  </si>
  <si>
    <t>Indo</t>
  </si>
  <si>
    <t>Vetus fabulae</t>
  </si>
  <si>
    <t>Vintage rad</t>
  </si>
  <si>
    <t>Rad hot chili peppers</t>
  </si>
  <si>
    <t>Half blood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</si>
</sst>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%"/>
    <numFmt numFmtId="189" formatCode="dd/mmm/yyyy"/>
    <numFmt numFmtId="190" formatCode="&quot;\&quot;#,##0;[Red]&quot;\&quot;\-#,##0"/>
    <numFmt numFmtId="191" formatCode="&quot;\&quot;#,##0.00;[Red]&quot;\&quot;\-#,##0.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24"/>
      <color indexed="8"/>
      <name val="Brush Script MT"/>
      <family val="0"/>
    </font>
    <font>
      <i/>
      <sz val="24"/>
      <color indexed="27"/>
      <name val="Brush Script MT"/>
      <family val="0"/>
    </font>
    <font>
      <b/>
      <i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64" applyFont="1" applyAlignment="1">
      <alignment vertical="center"/>
      <protection/>
    </xf>
    <xf numFmtId="0" fontId="0" fillId="0" borderId="0" xfId="64" applyAlignment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52">
      <alignment vertical="center"/>
      <protection/>
    </xf>
    <xf numFmtId="0" fontId="7" fillId="0" borderId="0" xfId="52" applyAlignment="1">
      <alignment horizontal="center"/>
      <protection/>
    </xf>
    <xf numFmtId="0" fontId="2" fillId="0" borderId="0" xfId="0" applyFont="1" applyAlignment="1">
      <alignment/>
    </xf>
    <xf numFmtId="0" fontId="6" fillId="34" borderId="11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標準_B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28575</xdr:rowOff>
    </xdr:from>
    <xdr:to>
      <xdr:col>8</xdr:col>
      <xdr:colOff>600075</xdr:colOff>
      <xdr:row>0</xdr:row>
      <xdr:rowOff>476250</xdr:rowOff>
    </xdr:to>
    <xdr:sp>
      <xdr:nvSpPr>
        <xdr:cNvPr id="1" name="Text 7"/>
        <xdr:cNvSpPr txBox="1">
          <a:spLocks noChangeArrowheads="1"/>
        </xdr:cNvSpPr>
      </xdr:nvSpPr>
      <xdr:spPr>
        <a:xfrm>
          <a:off x="1085850" y="28575"/>
          <a:ext cx="4791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82296" rIns="64008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Many Happy Returns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19050</xdr:rowOff>
    </xdr:from>
    <xdr:to>
      <xdr:col>1</xdr:col>
      <xdr:colOff>590550</xdr:colOff>
      <xdr:row>0</xdr:row>
      <xdr:rowOff>495300</xdr:rowOff>
    </xdr:to>
    <xdr:grpSp>
      <xdr:nvGrpSpPr>
        <xdr:cNvPr id="2" name="Group 2"/>
        <xdr:cNvGrpSpPr>
          <a:grpSpLocks/>
        </xdr:cNvGrpSpPr>
      </xdr:nvGrpSpPr>
      <xdr:grpSpPr>
        <a:xfrm>
          <a:off x="9525" y="19050"/>
          <a:ext cx="1038225" cy="476250"/>
          <a:chOff x="-2471" y="-1667"/>
          <a:chExt cx="12519" cy="21216"/>
        </a:xfrm>
        <a:solidFill>
          <a:srgbClr val="FFFFFF"/>
        </a:solidFill>
      </xdr:grpSpPr>
      <xdr:sp macro="[1]!ControlPanel">
        <xdr:nvSpPr>
          <xdr:cNvPr id="4" name="Text 3"/>
          <xdr:cNvSpPr txBox="1">
            <a:spLocks noChangeArrowheads="1"/>
          </xdr:cNvSpPr>
        </xdr:nvSpPr>
        <xdr:spPr>
          <a:xfrm>
            <a:off x="2906" y="1160"/>
            <a:ext cx="6701" cy="16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(Ctrl+B)</a:t>
            </a:r>
          </a:p>
        </xdr:txBody>
      </xdr:sp>
      <xdr:pic macro="[1]!ControlPanel">
        <xdr:nvPicPr>
          <xdr:cNvPr id="5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002" y="-421"/>
            <a:ext cx="5968" cy="17471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C0C0C0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600075</xdr:colOff>
      <xdr:row>0</xdr:row>
      <xdr:rowOff>19050</xdr:rowOff>
    </xdr:from>
    <xdr:to>
      <xdr:col>8</xdr:col>
      <xdr:colOff>581025</xdr:colOff>
      <xdr:row>0</xdr:row>
      <xdr:rowOff>457200</xdr:rowOff>
    </xdr:to>
    <xdr:sp>
      <xdr:nvSpPr>
        <xdr:cNvPr id="6" name="Text 5"/>
        <xdr:cNvSpPr txBox="1">
          <a:spLocks noChangeArrowheads="1"/>
        </xdr:cNvSpPr>
      </xdr:nvSpPr>
      <xdr:spPr>
        <a:xfrm>
          <a:off x="1057275" y="19050"/>
          <a:ext cx="4800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82296" rIns="64008" bIns="0"/>
        <a:p>
          <a:pPr algn="ctr">
            <a:defRPr/>
          </a:pPr>
          <a:r>
            <a:rPr lang="en-US" cap="none" sz="2400" b="0" i="1" u="none" baseline="0">
              <a:solidFill>
                <a:srgbClr val="CCFFFF"/>
              </a:solidFill>
            </a:rPr>
            <a:t>Many Happy Returns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inals"/>
      <sheetName val="D1"/>
      <sheetName val="CALC"/>
      <sheetName val="Setup"/>
      <sheetName val="Helps"/>
      <sheetName val="Module1"/>
      <sheetName val="Module2"/>
      <sheetName val="Module3"/>
      <sheetName val="Module4"/>
      <sheetName val="CP_Box"/>
      <sheetName val="REG_Box"/>
      <sheetName val="TD_Box"/>
      <sheetName val="DD_Box"/>
      <sheetName val="IN_Box"/>
      <sheetName val="OUT_Box"/>
      <sheetName val="SET_Box"/>
      <sheetName val="TIE_Box"/>
      <sheetName val="BTA"/>
    </sheetNames>
    <definedNames>
      <definedName name="ControlPanel"/>
      <definedName name="Go_Inp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6.8515625" style="0" customWidth="1"/>
    <col min="2" max="2" width="20.8515625" style="0" customWidth="1"/>
    <col min="3" max="4" width="2.8515625" style="0" customWidth="1"/>
  </cols>
  <sheetData>
    <row r="1" spans="1:15" ht="3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4" ht="22.5">
      <c r="A2" s="20" t="s">
        <v>1</v>
      </c>
      <c r="B2" s="21" t="s">
        <v>12</v>
      </c>
      <c r="C2" s="20" t="s">
        <v>7</v>
      </c>
      <c r="D2" s="20" t="s">
        <v>8</v>
      </c>
      <c r="E2" s="22" t="s">
        <v>14</v>
      </c>
      <c r="F2" s="22" t="s">
        <v>15</v>
      </c>
      <c r="G2" s="22" t="s">
        <v>16</v>
      </c>
      <c r="H2" s="22" t="s">
        <v>13</v>
      </c>
      <c r="I2" s="22" t="s">
        <v>18</v>
      </c>
      <c r="J2" s="22"/>
      <c r="M2" s="22"/>
      <c r="N2" s="22"/>
    </row>
    <row r="3" spans="1:9" ht="13.5">
      <c r="A3" s="28">
        <v>1</v>
      </c>
      <c r="B3" s="30" t="s">
        <v>47</v>
      </c>
      <c r="C3" s="27" t="s">
        <v>28</v>
      </c>
      <c r="D3" s="27" t="s">
        <v>21</v>
      </c>
      <c r="E3">
        <f>51+73+71+85</f>
        <v>280</v>
      </c>
      <c r="F3">
        <f>7+7+7+8+6</f>
        <v>35</v>
      </c>
      <c r="G3">
        <f>62+67+48+37</f>
        <v>214</v>
      </c>
      <c r="H3">
        <f>254.63+0+0+0</f>
        <v>254.63</v>
      </c>
      <c r="I3">
        <f>0+0+87.35+0</f>
        <v>87.35</v>
      </c>
    </row>
    <row r="4" spans="1:9" ht="13.5">
      <c r="A4" s="28">
        <v>2</v>
      </c>
      <c r="B4" s="30" t="s">
        <v>48</v>
      </c>
      <c r="C4" s="27" t="s">
        <v>20</v>
      </c>
      <c r="D4" s="27" t="s">
        <v>21</v>
      </c>
      <c r="E4">
        <f>81+77+89+78</f>
        <v>325</v>
      </c>
      <c r="F4">
        <f>5+10+8+9+6</f>
        <v>38</v>
      </c>
      <c r="G4">
        <f>68+70+65+55</f>
        <v>258</v>
      </c>
      <c r="H4">
        <f>176.77+0+0+0</f>
        <v>176.77</v>
      </c>
      <c r="I4">
        <f>0+0+101.13+0</f>
        <v>101.13</v>
      </c>
    </row>
    <row r="5" spans="1:9" ht="13.5">
      <c r="A5" s="28">
        <v>3</v>
      </c>
      <c r="B5" s="30" t="s">
        <v>49</v>
      </c>
      <c r="C5" s="27" t="s">
        <v>20</v>
      </c>
      <c r="D5" s="27" t="s">
        <v>21</v>
      </c>
      <c r="E5">
        <f>64+64+52+73</f>
        <v>253</v>
      </c>
      <c r="F5">
        <f>7+5+5+6+5</f>
        <v>28</v>
      </c>
      <c r="G5">
        <f>32+57+38+67</f>
        <v>194</v>
      </c>
      <c r="H5">
        <f>223.77+0+0+0</f>
        <v>223.77</v>
      </c>
      <c r="I5">
        <f>0+0+0+58.16</f>
        <v>58.16</v>
      </c>
    </row>
    <row r="6" spans="1:9" ht="13.5">
      <c r="A6" s="28">
        <v>4</v>
      </c>
      <c r="B6" s="30" t="s">
        <v>50</v>
      </c>
      <c r="C6" s="27" t="s">
        <v>22</v>
      </c>
      <c r="D6" s="27" t="s">
        <v>21</v>
      </c>
      <c r="E6">
        <f>82+79+78+78</f>
        <v>317</v>
      </c>
      <c r="F6">
        <f>8+9+8+8+5</f>
        <v>38</v>
      </c>
      <c r="G6">
        <f>57+58+55+86</f>
        <v>256</v>
      </c>
      <c r="H6">
        <f>178.11+0+0+0</f>
        <v>178.11</v>
      </c>
      <c r="I6">
        <f>0+0+96.21+0</f>
        <v>96.21</v>
      </c>
    </row>
    <row r="7" spans="1:9" ht="13.5">
      <c r="A7" s="28">
        <v>5</v>
      </c>
      <c r="B7" s="30" t="s">
        <v>51</v>
      </c>
      <c r="C7" s="27" t="s">
        <v>20</v>
      </c>
      <c r="D7" s="27" t="s">
        <v>21</v>
      </c>
      <c r="E7">
        <f>76+75+56+67</f>
        <v>274</v>
      </c>
      <c r="F7">
        <f>8+4+7+3+3</f>
        <v>25</v>
      </c>
      <c r="G7">
        <f>28+30+30+18</f>
        <v>106</v>
      </c>
      <c r="H7">
        <f>237.96+0+0+0</f>
        <v>237.96</v>
      </c>
      <c r="I7">
        <f>0+0+58.35+0</f>
        <v>58.35</v>
      </c>
    </row>
    <row r="8" spans="1:9" ht="13.5">
      <c r="A8" s="28">
        <v>6</v>
      </c>
      <c r="B8" s="30" t="s">
        <v>52</v>
      </c>
      <c r="C8" s="27" t="s">
        <v>23</v>
      </c>
      <c r="D8" s="27" t="s">
        <v>21</v>
      </c>
      <c r="E8">
        <f>84+70+86+86</f>
        <v>326</v>
      </c>
      <c r="F8">
        <f>11+11+9+8+6</f>
        <v>45</v>
      </c>
      <c r="G8">
        <f>69+75+49+54</f>
        <v>247</v>
      </c>
      <c r="H8">
        <f>170.08+0+0+0</f>
        <v>170.08</v>
      </c>
      <c r="I8">
        <f>93.61+0+0+0</f>
        <v>93.61</v>
      </c>
    </row>
    <row r="9" spans="1:9" ht="13.5">
      <c r="A9" s="28">
        <v>7</v>
      </c>
      <c r="B9" s="30" t="s">
        <v>53</v>
      </c>
      <c r="C9" s="27" t="s">
        <v>24</v>
      </c>
      <c r="D9" s="27" t="s">
        <v>21</v>
      </c>
      <c r="E9">
        <f>50+60+78+93</f>
        <v>281</v>
      </c>
      <c r="F9">
        <f>8+8+6+8+5</f>
        <v>35</v>
      </c>
      <c r="G9">
        <f>48+36+68+59</f>
        <v>211</v>
      </c>
      <c r="H9" s="15">
        <f>343+0+0+0</f>
        <v>343</v>
      </c>
      <c r="I9">
        <f>0+83.37+0+0</f>
        <v>83.37</v>
      </c>
    </row>
    <row r="10" spans="1:9" ht="13.5">
      <c r="A10" s="28">
        <v>8</v>
      </c>
      <c r="B10" s="30" t="s">
        <v>27</v>
      </c>
      <c r="C10" s="27" t="s">
        <v>25</v>
      </c>
      <c r="D10" s="27" t="s">
        <v>26</v>
      </c>
      <c r="E10">
        <f>87+91+79+68</f>
        <v>325</v>
      </c>
      <c r="F10">
        <f>11+11+10+10+5</f>
        <v>47</v>
      </c>
      <c r="G10">
        <f>76+79+66+56</f>
        <v>277</v>
      </c>
      <c r="H10">
        <f>184.49+0+0+0</f>
        <v>184.49</v>
      </c>
      <c r="I10">
        <f>109.29+0+0+0</f>
        <v>109.29</v>
      </c>
    </row>
    <row r="11" spans="1:9" ht="13.5">
      <c r="A11" s="28">
        <v>9</v>
      </c>
      <c r="B11" s="30" t="s">
        <v>54</v>
      </c>
      <c r="C11" s="27" t="s">
        <v>25</v>
      </c>
      <c r="D11" s="27" t="s">
        <v>26</v>
      </c>
      <c r="E11">
        <f>66+76+82+53</f>
        <v>277</v>
      </c>
      <c r="F11">
        <f>8+5+5+7+4</f>
        <v>29</v>
      </c>
      <c r="G11">
        <f>55+59+47+61</f>
        <v>222</v>
      </c>
      <c r="H11">
        <f>264.68+0+0+0</f>
        <v>264.68</v>
      </c>
      <c r="I11">
        <f>0+0+0+40.21</f>
        <v>40.21</v>
      </c>
    </row>
    <row r="12" spans="1:9" ht="13.5">
      <c r="A12" s="28">
        <v>10</v>
      </c>
      <c r="B12" s="30" t="s">
        <v>55</v>
      </c>
      <c r="C12" s="27" t="s">
        <v>23</v>
      </c>
      <c r="D12" s="27" t="s">
        <v>21</v>
      </c>
      <c r="E12">
        <f>84+82+73+58</f>
        <v>297</v>
      </c>
      <c r="F12">
        <f>8+7+8+8+5</f>
        <v>36</v>
      </c>
      <c r="G12">
        <f>60+72+62+54</f>
        <v>248</v>
      </c>
      <c r="H12">
        <f>189.62+0+0+0</f>
        <v>189.62</v>
      </c>
      <c r="I12">
        <f>84.74+0+0+0</f>
        <v>84.74</v>
      </c>
    </row>
    <row r="13" spans="1:9" ht="13.5">
      <c r="A13" s="28">
        <v>11</v>
      </c>
      <c r="B13" s="30" t="s">
        <v>56</v>
      </c>
      <c r="C13" s="27" t="s">
        <v>28</v>
      </c>
      <c r="D13" s="27" t="s">
        <v>21</v>
      </c>
      <c r="E13">
        <f>78+80+57+31</f>
        <v>246</v>
      </c>
      <c r="F13">
        <f>8+7+6+8+5</f>
        <v>34</v>
      </c>
      <c r="G13">
        <f>57+50+63+55</f>
        <v>225</v>
      </c>
      <c r="H13">
        <f>224.38+0+0+0</f>
        <v>224.38</v>
      </c>
      <c r="I13">
        <f>0+0+0+62.23</f>
        <v>62.23</v>
      </c>
    </row>
    <row r="14" spans="1:9" ht="13.5">
      <c r="A14" s="28">
        <v>12</v>
      </c>
      <c r="B14" s="30" t="s">
        <v>57</v>
      </c>
      <c r="C14" s="27" t="s">
        <v>20</v>
      </c>
      <c r="D14" s="27" t="s">
        <v>21</v>
      </c>
      <c r="E14">
        <f>80+79+80+57</f>
        <v>296</v>
      </c>
      <c r="F14">
        <f>8+8+9+8+3</f>
        <v>36</v>
      </c>
      <c r="G14">
        <f>38+48+57+57</f>
        <v>200</v>
      </c>
      <c r="H14">
        <f>184.01+0+0+0</f>
        <v>184.01</v>
      </c>
      <c r="I14">
        <f>0+65.95+0+0</f>
        <v>65.95</v>
      </c>
    </row>
    <row r="15" spans="1:9" ht="13.5">
      <c r="A15" s="28">
        <v>13</v>
      </c>
      <c r="B15" s="30" t="s">
        <v>41</v>
      </c>
      <c r="C15" s="27" t="s">
        <v>23</v>
      </c>
      <c r="D15" s="27" t="s">
        <v>21</v>
      </c>
      <c r="E15">
        <f>38+50+50+32</f>
        <v>170</v>
      </c>
      <c r="F15">
        <f>2+1+3+8+3</f>
        <v>17</v>
      </c>
      <c r="G15">
        <f>0+21+37+18</f>
        <v>76</v>
      </c>
      <c r="H15">
        <f>279.21+0+0+0</f>
        <v>279.21</v>
      </c>
      <c r="I15">
        <f>0+42.13+0+0</f>
        <v>42.13</v>
      </c>
    </row>
    <row r="16" spans="1:2" ht="12">
      <c r="A16" s="8"/>
      <c r="B16" s="26"/>
    </row>
    <row r="17" spans="1:2" ht="12">
      <c r="A17" s="25"/>
      <c r="B17" s="26"/>
    </row>
    <row r="18" spans="1:2" ht="12">
      <c r="A18" s="25"/>
      <c r="B18" s="26"/>
    </row>
    <row r="19" ht="12">
      <c r="A19" s="25"/>
    </row>
    <row r="20" ht="12">
      <c r="L20" s="24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44</v>
      </c>
      <c r="B2" t="s">
        <v>49</v>
      </c>
      <c r="C2">
        <v>7</v>
      </c>
    </row>
    <row r="3" spans="1:3" ht="12">
      <c r="A3" t="s">
        <v>44</v>
      </c>
      <c r="B3" t="s">
        <v>49</v>
      </c>
      <c r="C3">
        <v>5</v>
      </c>
    </row>
    <row r="4" spans="1:3" ht="12">
      <c r="A4" t="s">
        <v>44</v>
      </c>
      <c r="B4" t="s">
        <v>49</v>
      </c>
      <c r="C4">
        <v>5</v>
      </c>
    </row>
    <row r="5" spans="1:3" ht="12">
      <c r="A5" t="s">
        <v>44</v>
      </c>
      <c r="B5" t="s">
        <v>49</v>
      </c>
      <c r="C5">
        <v>6</v>
      </c>
    </row>
    <row r="6" spans="1:3" ht="12">
      <c r="A6" t="s">
        <v>44</v>
      </c>
      <c r="B6" t="s">
        <v>49</v>
      </c>
      <c r="C6">
        <v>5</v>
      </c>
    </row>
    <row r="7" spans="1:3" ht="12">
      <c r="A7" t="s">
        <v>35</v>
      </c>
      <c r="B7" t="s">
        <v>51</v>
      </c>
      <c r="C7">
        <v>8</v>
      </c>
    </row>
    <row r="8" spans="1:3" ht="12">
      <c r="A8" t="s">
        <v>35</v>
      </c>
      <c r="B8" t="s">
        <v>51</v>
      </c>
      <c r="C8">
        <v>4</v>
      </c>
    </row>
    <row r="9" spans="1:3" ht="12">
      <c r="A9" t="s">
        <v>35</v>
      </c>
      <c r="B9" t="s">
        <v>51</v>
      </c>
      <c r="C9">
        <v>7</v>
      </c>
    </row>
    <row r="10" spans="1:3" ht="12">
      <c r="A10" t="s">
        <v>35</v>
      </c>
      <c r="B10" t="s">
        <v>51</v>
      </c>
      <c r="C10">
        <v>3</v>
      </c>
    </row>
    <row r="11" spans="1:3" ht="12">
      <c r="A11" t="s">
        <v>35</v>
      </c>
      <c r="B11" t="s">
        <v>51</v>
      </c>
      <c r="C11">
        <v>3</v>
      </c>
    </row>
    <row r="12" spans="1:3" ht="12">
      <c r="A12" t="s">
        <v>45</v>
      </c>
      <c r="B12" t="s">
        <v>52</v>
      </c>
      <c r="C12">
        <v>11</v>
      </c>
    </row>
    <row r="13" spans="1:3" ht="12">
      <c r="A13" t="s">
        <v>45</v>
      </c>
      <c r="B13" t="s">
        <v>52</v>
      </c>
      <c r="C13">
        <v>11</v>
      </c>
    </row>
    <row r="14" spans="1:3" ht="12">
      <c r="A14" t="s">
        <v>45</v>
      </c>
      <c r="B14" t="s">
        <v>52</v>
      </c>
      <c r="C14">
        <v>9</v>
      </c>
    </row>
    <row r="15" spans="1:3" ht="12">
      <c r="A15" t="s">
        <v>45</v>
      </c>
      <c r="B15" t="s">
        <v>52</v>
      </c>
      <c r="C15">
        <v>8</v>
      </c>
    </row>
    <row r="16" spans="1:3" ht="12">
      <c r="A16" t="s">
        <v>45</v>
      </c>
      <c r="B16" t="s">
        <v>52</v>
      </c>
      <c r="C16">
        <v>6</v>
      </c>
    </row>
    <row r="17" spans="1:3" ht="12">
      <c r="A17" t="s">
        <v>40</v>
      </c>
      <c r="B17" t="s">
        <v>47</v>
      </c>
      <c r="C17">
        <v>7</v>
      </c>
    </row>
    <row r="18" spans="1:3" ht="12">
      <c r="A18" t="s">
        <v>40</v>
      </c>
      <c r="B18" t="s">
        <v>47</v>
      </c>
      <c r="C18">
        <v>7</v>
      </c>
    </row>
    <row r="19" spans="1:3" ht="12">
      <c r="A19" t="s">
        <v>40</v>
      </c>
      <c r="B19" t="s">
        <v>47</v>
      </c>
      <c r="C19">
        <v>7</v>
      </c>
    </row>
    <row r="20" spans="1:3" ht="12">
      <c r="A20" t="s">
        <v>40</v>
      </c>
      <c r="B20" t="s">
        <v>47</v>
      </c>
      <c r="C20">
        <v>8</v>
      </c>
    </row>
    <row r="21" spans="1:3" ht="12">
      <c r="A21" t="s">
        <v>40</v>
      </c>
      <c r="B21" t="s">
        <v>47</v>
      </c>
      <c r="C21">
        <v>6</v>
      </c>
    </row>
    <row r="22" spans="1:3" ht="12">
      <c r="A22" t="s">
        <v>36</v>
      </c>
      <c r="B22" t="s">
        <v>55</v>
      </c>
      <c r="C22">
        <v>8</v>
      </c>
    </row>
    <row r="23" spans="1:3" ht="12">
      <c r="A23" t="s">
        <v>36</v>
      </c>
      <c r="B23" t="s">
        <v>55</v>
      </c>
      <c r="C23">
        <v>7</v>
      </c>
    </row>
    <row r="24" spans="1:3" ht="12">
      <c r="A24" t="s">
        <v>36</v>
      </c>
      <c r="B24" t="s">
        <v>55</v>
      </c>
      <c r="C24">
        <v>8</v>
      </c>
    </row>
    <row r="25" spans="1:3" ht="12">
      <c r="A25" t="s">
        <v>36</v>
      </c>
      <c r="B25" t="s">
        <v>55</v>
      </c>
      <c r="C25">
        <v>8</v>
      </c>
    </row>
    <row r="26" spans="1:3" ht="12">
      <c r="A26" t="s">
        <v>36</v>
      </c>
      <c r="B26" t="s">
        <v>55</v>
      </c>
      <c r="C26">
        <v>5</v>
      </c>
    </row>
    <row r="27" spans="1:3" ht="12">
      <c r="A27" t="s">
        <v>34</v>
      </c>
      <c r="B27" t="s">
        <v>27</v>
      </c>
      <c r="C27">
        <v>11</v>
      </c>
    </row>
    <row r="28" spans="1:3" ht="12">
      <c r="A28" t="s">
        <v>34</v>
      </c>
      <c r="B28" t="s">
        <v>27</v>
      </c>
      <c r="C28">
        <v>11</v>
      </c>
    </row>
    <row r="29" spans="1:3" ht="12">
      <c r="A29" t="s">
        <v>34</v>
      </c>
      <c r="B29" t="s">
        <v>27</v>
      </c>
      <c r="C29">
        <v>10</v>
      </c>
    </row>
    <row r="30" spans="1:3" ht="12">
      <c r="A30" t="s">
        <v>34</v>
      </c>
      <c r="B30" t="s">
        <v>27</v>
      </c>
      <c r="C30">
        <v>10</v>
      </c>
    </row>
    <row r="31" spans="1:3" ht="12">
      <c r="A31" t="s">
        <v>34</v>
      </c>
      <c r="B31" t="s">
        <v>27</v>
      </c>
      <c r="C31">
        <v>5</v>
      </c>
    </row>
    <row r="32" spans="1:3" ht="12">
      <c r="A32" t="s">
        <v>39</v>
      </c>
      <c r="B32" t="s">
        <v>53</v>
      </c>
      <c r="C32">
        <v>8</v>
      </c>
    </row>
    <row r="33" spans="1:3" ht="12">
      <c r="A33" t="s">
        <v>39</v>
      </c>
      <c r="B33" t="s">
        <v>53</v>
      </c>
      <c r="C33">
        <v>8</v>
      </c>
    </row>
    <row r="34" spans="1:3" ht="12">
      <c r="A34" t="s">
        <v>39</v>
      </c>
      <c r="B34" t="s">
        <v>53</v>
      </c>
      <c r="C34">
        <v>6</v>
      </c>
    </row>
    <row r="35" spans="1:3" ht="12">
      <c r="A35" t="s">
        <v>39</v>
      </c>
      <c r="B35" t="s">
        <v>53</v>
      </c>
      <c r="C35">
        <v>8</v>
      </c>
    </row>
    <row r="36" spans="1:3" ht="12">
      <c r="A36" t="s">
        <v>39</v>
      </c>
      <c r="B36" t="s">
        <v>53</v>
      </c>
      <c r="C36">
        <v>5</v>
      </c>
    </row>
    <row r="37" spans="1:3" ht="12">
      <c r="A37" t="s">
        <v>43</v>
      </c>
      <c r="B37" t="s">
        <v>56</v>
      </c>
      <c r="C37">
        <v>8</v>
      </c>
    </row>
    <row r="38" spans="1:3" ht="12">
      <c r="A38" t="s">
        <v>43</v>
      </c>
      <c r="B38" t="s">
        <v>56</v>
      </c>
      <c r="C38">
        <v>7</v>
      </c>
    </row>
    <row r="39" spans="1:3" ht="12">
      <c r="A39" t="s">
        <v>43</v>
      </c>
      <c r="B39" t="s">
        <v>56</v>
      </c>
      <c r="C39">
        <v>6</v>
      </c>
    </row>
    <row r="40" spans="1:3" ht="12">
      <c r="A40" t="s">
        <v>43</v>
      </c>
      <c r="B40" t="s">
        <v>56</v>
      </c>
      <c r="C40">
        <v>8</v>
      </c>
    </row>
    <row r="41" spans="1:3" ht="12">
      <c r="A41" t="s">
        <v>43</v>
      </c>
      <c r="B41" t="s">
        <v>56</v>
      </c>
      <c r="C41">
        <v>5</v>
      </c>
    </row>
    <row r="42" spans="1:3" ht="12">
      <c r="A42" t="s">
        <v>33</v>
      </c>
      <c r="B42" t="s">
        <v>50</v>
      </c>
      <c r="C42">
        <v>8</v>
      </c>
    </row>
    <row r="43" spans="1:3" ht="12">
      <c r="A43" t="s">
        <v>33</v>
      </c>
      <c r="B43" t="s">
        <v>50</v>
      </c>
      <c r="C43">
        <v>9</v>
      </c>
    </row>
    <row r="44" spans="1:3" ht="12">
      <c r="A44" t="s">
        <v>33</v>
      </c>
      <c r="B44" t="s">
        <v>50</v>
      </c>
      <c r="C44">
        <v>8</v>
      </c>
    </row>
    <row r="45" spans="1:3" ht="12">
      <c r="A45" t="s">
        <v>33</v>
      </c>
      <c r="B45" t="s">
        <v>50</v>
      </c>
      <c r="C45">
        <v>8</v>
      </c>
    </row>
    <row r="46" spans="1:3" ht="12">
      <c r="A46" t="s">
        <v>33</v>
      </c>
      <c r="B46" t="s">
        <v>50</v>
      </c>
      <c r="C46">
        <v>5</v>
      </c>
    </row>
    <row r="47" spans="1:3" ht="12">
      <c r="A47" t="s">
        <v>42</v>
      </c>
      <c r="B47" t="s">
        <v>54</v>
      </c>
      <c r="C47">
        <v>8</v>
      </c>
    </row>
    <row r="48" spans="1:3" ht="12">
      <c r="A48" t="s">
        <v>42</v>
      </c>
      <c r="B48" t="s">
        <v>54</v>
      </c>
      <c r="C48">
        <v>5</v>
      </c>
    </row>
    <row r="49" spans="1:3" ht="12">
      <c r="A49" t="s">
        <v>42</v>
      </c>
      <c r="B49" t="s">
        <v>54</v>
      </c>
      <c r="C49">
        <v>5</v>
      </c>
    </row>
    <row r="50" spans="1:3" ht="12">
      <c r="A50" t="s">
        <v>42</v>
      </c>
      <c r="B50" t="s">
        <v>54</v>
      </c>
      <c r="C50">
        <v>7</v>
      </c>
    </row>
    <row r="51" spans="1:3" ht="12">
      <c r="A51" t="s">
        <v>42</v>
      </c>
      <c r="B51" t="s">
        <v>54</v>
      </c>
      <c r="C51">
        <v>4</v>
      </c>
    </row>
    <row r="52" spans="1:3" ht="12">
      <c r="A52" t="s">
        <v>37</v>
      </c>
      <c r="B52" t="s">
        <v>57</v>
      </c>
      <c r="C52">
        <v>8</v>
      </c>
    </row>
    <row r="53" spans="1:3" ht="12">
      <c r="A53" t="s">
        <v>37</v>
      </c>
      <c r="B53" t="s">
        <v>57</v>
      </c>
      <c r="C53">
        <v>8</v>
      </c>
    </row>
    <row r="54" spans="1:3" ht="12">
      <c r="A54" t="s">
        <v>37</v>
      </c>
      <c r="B54" t="s">
        <v>57</v>
      </c>
      <c r="C54">
        <v>9</v>
      </c>
    </row>
    <row r="55" spans="1:3" ht="12">
      <c r="A55" t="s">
        <v>37</v>
      </c>
      <c r="B55" t="s">
        <v>57</v>
      </c>
      <c r="C55">
        <v>8</v>
      </c>
    </row>
    <row r="56" spans="1:3" ht="12">
      <c r="A56" t="s">
        <v>37</v>
      </c>
      <c r="B56" t="s">
        <v>57</v>
      </c>
      <c r="C56">
        <v>3</v>
      </c>
    </row>
    <row r="57" spans="1:3" ht="12">
      <c r="A57" t="s">
        <v>38</v>
      </c>
      <c r="B57" t="s">
        <v>48</v>
      </c>
      <c r="C57">
        <v>5</v>
      </c>
    </row>
    <row r="58" spans="1:3" ht="12">
      <c r="A58" t="s">
        <v>38</v>
      </c>
      <c r="B58" t="s">
        <v>48</v>
      </c>
      <c r="C58">
        <v>10</v>
      </c>
    </row>
    <row r="59" spans="1:3" ht="12">
      <c r="A59" t="s">
        <v>38</v>
      </c>
      <c r="B59" t="s">
        <v>48</v>
      </c>
      <c r="C59">
        <v>8</v>
      </c>
    </row>
    <row r="60" spans="1:3" ht="12">
      <c r="A60" t="s">
        <v>38</v>
      </c>
      <c r="B60" t="s">
        <v>48</v>
      </c>
      <c r="C60">
        <v>9</v>
      </c>
    </row>
    <row r="61" spans="1:3" ht="12">
      <c r="A61" t="s">
        <v>38</v>
      </c>
      <c r="B61" t="s">
        <v>48</v>
      </c>
      <c r="C61">
        <v>6</v>
      </c>
    </row>
    <row r="62" spans="1:3" ht="12">
      <c r="A62" t="s">
        <v>29</v>
      </c>
      <c r="B62" t="s">
        <v>41</v>
      </c>
      <c r="C62">
        <v>2</v>
      </c>
    </row>
    <row r="63" spans="1:3" ht="12">
      <c r="A63" t="s">
        <v>29</v>
      </c>
      <c r="B63" t="s">
        <v>41</v>
      </c>
      <c r="C63">
        <v>1</v>
      </c>
    </row>
    <row r="64" spans="1:3" ht="12">
      <c r="A64" t="s">
        <v>29</v>
      </c>
      <c r="B64" t="s">
        <v>41</v>
      </c>
      <c r="C64">
        <v>3</v>
      </c>
    </row>
    <row r="65" spans="1:3" ht="12">
      <c r="A65" t="s">
        <v>29</v>
      </c>
      <c r="B65" t="s">
        <v>41</v>
      </c>
      <c r="C65">
        <v>8</v>
      </c>
    </row>
    <row r="66" spans="1:3" ht="12">
      <c r="A66" t="s">
        <v>29</v>
      </c>
      <c r="B66" t="s">
        <v>41</v>
      </c>
      <c r="C66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40</v>
      </c>
      <c r="B2" t="s">
        <v>47</v>
      </c>
      <c r="C2">
        <v>62</v>
      </c>
    </row>
    <row r="3" spans="1:3" ht="12">
      <c r="A3" t="s">
        <v>40</v>
      </c>
      <c r="B3" t="s">
        <v>47</v>
      </c>
      <c r="C3">
        <v>67</v>
      </c>
    </row>
    <row r="4" spans="1:3" ht="12">
      <c r="A4" t="s">
        <v>34</v>
      </c>
      <c r="B4" t="s">
        <v>27</v>
      </c>
      <c r="C4">
        <v>76</v>
      </c>
    </row>
    <row r="5" spans="1:3" ht="12">
      <c r="A5" t="s">
        <v>34</v>
      </c>
      <c r="B5" t="s">
        <v>27</v>
      </c>
      <c r="C5">
        <v>79</v>
      </c>
    </row>
    <row r="6" spans="1:3" ht="12">
      <c r="A6" t="s">
        <v>44</v>
      </c>
      <c r="B6" t="s">
        <v>49</v>
      </c>
      <c r="C6">
        <v>32</v>
      </c>
    </row>
    <row r="7" spans="1:3" ht="12">
      <c r="A7" t="s">
        <v>44</v>
      </c>
      <c r="B7" t="s">
        <v>49</v>
      </c>
      <c r="C7">
        <v>57</v>
      </c>
    </row>
    <row r="8" spans="1:3" ht="12">
      <c r="A8" t="s">
        <v>45</v>
      </c>
      <c r="B8" t="s">
        <v>52</v>
      </c>
      <c r="C8">
        <v>69</v>
      </c>
    </row>
    <row r="9" spans="1:3" ht="12">
      <c r="A9" t="s">
        <v>45</v>
      </c>
      <c r="B9" t="s">
        <v>52</v>
      </c>
      <c r="C9">
        <v>75</v>
      </c>
    </row>
    <row r="10" spans="1:3" ht="12">
      <c r="A10" t="s">
        <v>38</v>
      </c>
      <c r="B10" t="s">
        <v>48</v>
      </c>
      <c r="C10">
        <v>68</v>
      </c>
    </row>
    <row r="11" spans="1:3" ht="12">
      <c r="A11" t="s">
        <v>38</v>
      </c>
      <c r="B11" t="s">
        <v>48</v>
      </c>
      <c r="C11">
        <v>70</v>
      </c>
    </row>
    <row r="12" spans="1:3" ht="12">
      <c r="A12" t="s">
        <v>33</v>
      </c>
      <c r="B12" t="s">
        <v>50</v>
      </c>
      <c r="C12">
        <v>57</v>
      </c>
    </row>
    <row r="13" spans="1:3" ht="12">
      <c r="A13" t="s">
        <v>33</v>
      </c>
      <c r="B13" t="s">
        <v>50</v>
      </c>
      <c r="C13">
        <v>58</v>
      </c>
    </row>
    <row r="14" spans="1:3" ht="12">
      <c r="A14" t="s">
        <v>36</v>
      </c>
      <c r="B14" t="s">
        <v>55</v>
      </c>
      <c r="C14">
        <v>60</v>
      </c>
    </row>
    <row r="15" spans="1:3" ht="12">
      <c r="A15" t="s">
        <v>36</v>
      </c>
      <c r="B15" t="s">
        <v>55</v>
      </c>
      <c r="C15">
        <v>72</v>
      </c>
    </row>
    <row r="16" spans="1:3" ht="12">
      <c r="A16" t="s">
        <v>37</v>
      </c>
      <c r="B16" t="s">
        <v>57</v>
      </c>
      <c r="C16">
        <v>38</v>
      </c>
    </row>
    <row r="17" spans="1:3" ht="12">
      <c r="A17" t="s">
        <v>37</v>
      </c>
      <c r="B17" t="s">
        <v>57</v>
      </c>
      <c r="C17">
        <v>48</v>
      </c>
    </row>
    <row r="18" spans="1:3" ht="12">
      <c r="A18" t="s">
        <v>42</v>
      </c>
      <c r="B18" t="s">
        <v>54</v>
      </c>
      <c r="C18">
        <v>55</v>
      </c>
    </row>
    <row r="19" spans="1:3" ht="12">
      <c r="A19" t="s">
        <v>42</v>
      </c>
      <c r="B19" t="s">
        <v>54</v>
      </c>
      <c r="C19">
        <v>59</v>
      </c>
    </row>
    <row r="20" spans="1:3" ht="12">
      <c r="A20" t="s">
        <v>39</v>
      </c>
      <c r="B20" t="s">
        <v>53</v>
      </c>
      <c r="C20">
        <v>48</v>
      </c>
    </row>
    <row r="21" spans="1:3" ht="12">
      <c r="A21" t="s">
        <v>39</v>
      </c>
      <c r="B21" t="s">
        <v>53</v>
      </c>
      <c r="C21">
        <v>36</v>
      </c>
    </row>
    <row r="22" spans="1:3" ht="12">
      <c r="A22" t="s">
        <v>43</v>
      </c>
      <c r="B22" t="s">
        <v>56</v>
      </c>
      <c r="C22">
        <v>57</v>
      </c>
    </row>
    <row r="23" spans="1:3" ht="12">
      <c r="A23" t="s">
        <v>43</v>
      </c>
      <c r="B23" t="s">
        <v>56</v>
      </c>
      <c r="C23">
        <v>50</v>
      </c>
    </row>
    <row r="24" spans="1:3" ht="12">
      <c r="A24" t="s">
        <v>35</v>
      </c>
      <c r="B24" t="s">
        <v>51</v>
      </c>
      <c r="C24">
        <v>28</v>
      </c>
    </row>
    <row r="25" spans="1:3" ht="12">
      <c r="A25" t="s">
        <v>35</v>
      </c>
      <c r="B25" t="s">
        <v>51</v>
      </c>
      <c r="C25">
        <v>30</v>
      </c>
    </row>
    <row r="26" spans="1:3" ht="12">
      <c r="A26" t="s">
        <v>29</v>
      </c>
      <c r="B26" t="s">
        <v>41</v>
      </c>
      <c r="C26">
        <v>0</v>
      </c>
    </row>
    <row r="27" spans="1:3" ht="12">
      <c r="A27" t="s">
        <v>29</v>
      </c>
      <c r="B27" t="s">
        <v>41</v>
      </c>
      <c r="C27">
        <v>21</v>
      </c>
    </row>
    <row r="28" spans="1:3" ht="12">
      <c r="A28" t="s">
        <v>36</v>
      </c>
      <c r="B28" t="s">
        <v>55</v>
      </c>
      <c r="C28">
        <v>62</v>
      </c>
    </row>
    <row r="29" spans="1:3" ht="12">
      <c r="A29" t="s">
        <v>36</v>
      </c>
      <c r="B29" t="s">
        <v>55</v>
      </c>
      <c r="C29">
        <v>54</v>
      </c>
    </row>
    <row r="30" spans="1:3" ht="12">
      <c r="A30" t="s">
        <v>44</v>
      </c>
      <c r="B30" t="s">
        <v>49</v>
      </c>
      <c r="C30">
        <v>38</v>
      </c>
    </row>
    <row r="31" spans="1:3" ht="12">
      <c r="A31" t="s">
        <v>44</v>
      </c>
      <c r="B31" t="s">
        <v>49</v>
      </c>
      <c r="C31">
        <v>67</v>
      </c>
    </row>
    <row r="32" spans="1:3" ht="12">
      <c r="A32" t="s">
        <v>39</v>
      </c>
      <c r="B32" t="s">
        <v>53</v>
      </c>
      <c r="C32">
        <v>68</v>
      </c>
    </row>
    <row r="33" spans="1:3" ht="12">
      <c r="A33" t="s">
        <v>39</v>
      </c>
      <c r="B33" t="s">
        <v>53</v>
      </c>
      <c r="C33">
        <v>59</v>
      </c>
    </row>
    <row r="34" spans="1:3" ht="12">
      <c r="A34" t="s">
        <v>33</v>
      </c>
      <c r="B34" t="s">
        <v>50</v>
      </c>
      <c r="C34">
        <v>55</v>
      </c>
    </row>
    <row r="35" spans="1:3" ht="12">
      <c r="A35" t="s">
        <v>33</v>
      </c>
      <c r="B35" t="s">
        <v>50</v>
      </c>
      <c r="C35">
        <v>86</v>
      </c>
    </row>
    <row r="36" spans="1:3" ht="12">
      <c r="A36" t="s">
        <v>42</v>
      </c>
      <c r="B36" t="s">
        <v>54</v>
      </c>
      <c r="C36">
        <v>47</v>
      </c>
    </row>
    <row r="37" spans="1:3" ht="12">
      <c r="A37" t="s">
        <v>42</v>
      </c>
      <c r="B37" t="s">
        <v>54</v>
      </c>
      <c r="C37">
        <v>61</v>
      </c>
    </row>
    <row r="38" spans="1:3" ht="12">
      <c r="A38" t="s">
        <v>43</v>
      </c>
      <c r="B38" t="s">
        <v>56</v>
      </c>
      <c r="C38">
        <v>63</v>
      </c>
    </row>
    <row r="39" spans="1:3" ht="12">
      <c r="A39" t="s">
        <v>43</v>
      </c>
      <c r="B39" t="s">
        <v>56</v>
      </c>
      <c r="C39">
        <v>55</v>
      </c>
    </row>
    <row r="40" spans="1:3" ht="12">
      <c r="A40" t="s">
        <v>35</v>
      </c>
      <c r="B40" t="s">
        <v>51</v>
      </c>
      <c r="C40">
        <v>30</v>
      </c>
    </row>
    <row r="41" spans="1:3" ht="12">
      <c r="A41" t="s">
        <v>35</v>
      </c>
      <c r="B41" t="s">
        <v>51</v>
      </c>
      <c r="C41">
        <v>18</v>
      </c>
    </row>
    <row r="42" spans="1:3" ht="12">
      <c r="A42" t="s">
        <v>34</v>
      </c>
      <c r="B42" t="s">
        <v>27</v>
      </c>
      <c r="C42">
        <v>66</v>
      </c>
    </row>
    <row r="43" spans="1:3" ht="12">
      <c r="A43" t="s">
        <v>34</v>
      </c>
      <c r="B43" t="s">
        <v>27</v>
      </c>
      <c r="C43">
        <v>56</v>
      </c>
    </row>
    <row r="44" spans="1:3" ht="12">
      <c r="A44" t="s">
        <v>38</v>
      </c>
      <c r="B44" t="s">
        <v>48</v>
      </c>
      <c r="C44">
        <v>65</v>
      </c>
    </row>
    <row r="45" spans="1:3" ht="12">
      <c r="A45" t="s">
        <v>38</v>
      </c>
      <c r="B45" t="s">
        <v>48</v>
      </c>
      <c r="C45">
        <v>55</v>
      </c>
    </row>
    <row r="46" spans="1:3" ht="12">
      <c r="A46" t="s">
        <v>37</v>
      </c>
      <c r="B46" t="s">
        <v>57</v>
      </c>
      <c r="C46">
        <v>57</v>
      </c>
    </row>
    <row r="47" spans="1:3" ht="12">
      <c r="A47" t="s">
        <v>37</v>
      </c>
      <c r="B47" t="s">
        <v>57</v>
      </c>
      <c r="C47">
        <v>57</v>
      </c>
    </row>
    <row r="48" spans="1:3" ht="12">
      <c r="A48" t="s">
        <v>40</v>
      </c>
      <c r="B48" t="s">
        <v>47</v>
      </c>
      <c r="C48">
        <v>48</v>
      </c>
    </row>
    <row r="49" spans="1:3" ht="12">
      <c r="A49" t="s">
        <v>40</v>
      </c>
      <c r="B49" t="s">
        <v>47</v>
      </c>
      <c r="C49">
        <v>37</v>
      </c>
    </row>
    <row r="50" spans="1:3" ht="12">
      <c r="A50" t="s">
        <v>45</v>
      </c>
      <c r="B50" t="s">
        <v>52</v>
      </c>
      <c r="C50">
        <v>49</v>
      </c>
    </row>
    <row r="51" spans="1:3" ht="12">
      <c r="A51" t="s">
        <v>45</v>
      </c>
      <c r="B51" t="s">
        <v>52</v>
      </c>
      <c r="C51">
        <v>54</v>
      </c>
    </row>
    <row r="52" spans="1:3" ht="12">
      <c r="A52" t="s">
        <v>29</v>
      </c>
      <c r="B52" t="s">
        <v>41</v>
      </c>
      <c r="C52">
        <v>37</v>
      </c>
    </row>
    <row r="53" spans="1:3" ht="12">
      <c r="A53" t="s">
        <v>29</v>
      </c>
      <c r="B53" t="s">
        <v>41</v>
      </c>
      <c r="C53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34</v>
      </c>
      <c r="B2" t="s">
        <v>27</v>
      </c>
      <c r="C2">
        <v>184.49</v>
      </c>
    </row>
    <row r="3" spans="1:3" ht="12">
      <c r="A3" t="s">
        <v>34</v>
      </c>
      <c r="B3" t="s">
        <v>27</v>
      </c>
      <c r="C3">
        <v>0</v>
      </c>
    </row>
    <row r="4" spans="1:3" ht="12">
      <c r="A4" t="s">
        <v>34</v>
      </c>
      <c r="B4" t="s">
        <v>27</v>
      </c>
      <c r="C4">
        <v>0</v>
      </c>
    </row>
    <row r="5" spans="1:3" ht="12">
      <c r="A5" t="s">
        <v>34</v>
      </c>
      <c r="B5" t="s">
        <v>27</v>
      </c>
      <c r="C5">
        <v>0</v>
      </c>
    </row>
    <row r="6" spans="1:3" ht="12">
      <c r="A6" t="s">
        <v>42</v>
      </c>
      <c r="B6" t="s">
        <v>54</v>
      </c>
      <c r="C6">
        <v>264.68</v>
      </c>
    </row>
    <row r="7" spans="1:3" ht="12">
      <c r="A7" t="s">
        <v>42</v>
      </c>
      <c r="B7" t="s">
        <v>54</v>
      </c>
      <c r="C7">
        <v>0</v>
      </c>
    </row>
    <row r="8" spans="1:3" ht="12">
      <c r="A8" t="s">
        <v>42</v>
      </c>
      <c r="B8" t="s">
        <v>54</v>
      </c>
      <c r="C8">
        <v>0</v>
      </c>
    </row>
    <row r="9" spans="1:3" ht="12">
      <c r="A9" t="s">
        <v>42</v>
      </c>
      <c r="B9" t="s">
        <v>54</v>
      </c>
      <c r="C9">
        <v>0</v>
      </c>
    </row>
    <row r="10" spans="1:3" ht="12">
      <c r="A10" t="s">
        <v>43</v>
      </c>
      <c r="B10" t="s">
        <v>56</v>
      </c>
      <c r="C10">
        <v>224.38</v>
      </c>
    </row>
    <row r="11" spans="1:3" ht="12">
      <c r="A11" t="s">
        <v>43</v>
      </c>
      <c r="B11" t="s">
        <v>56</v>
      </c>
      <c r="C11">
        <v>0</v>
      </c>
    </row>
    <row r="12" spans="1:3" ht="12">
      <c r="A12" t="s">
        <v>43</v>
      </c>
      <c r="B12" t="s">
        <v>56</v>
      </c>
      <c r="C12">
        <v>0</v>
      </c>
    </row>
    <row r="13" spans="1:3" ht="12">
      <c r="A13" t="s">
        <v>43</v>
      </c>
      <c r="B13" t="s">
        <v>56</v>
      </c>
      <c r="C13">
        <v>0</v>
      </c>
    </row>
    <row r="14" spans="1:3" ht="12">
      <c r="A14" t="s">
        <v>45</v>
      </c>
      <c r="B14" t="s">
        <v>52</v>
      </c>
      <c r="C14">
        <v>170.08</v>
      </c>
    </row>
    <row r="15" spans="1:3" ht="12">
      <c r="A15" t="s">
        <v>45</v>
      </c>
      <c r="B15" t="s">
        <v>52</v>
      </c>
      <c r="C15">
        <v>0</v>
      </c>
    </row>
    <row r="16" spans="1:3" ht="12">
      <c r="A16" t="s">
        <v>45</v>
      </c>
      <c r="B16" t="s">
        <v>52</v>
      </c>
      <c r="C16">
        <v>0</v>
      </c>
    </row>
    <row r="17" spans="1:3" ht="12">
      <c r="A17" t="s">
        <v>45</v>
      </c>
      <c r="B17" t="s">
        <v>52</v>
      </c>
      <c r="C17">
        <v>0</v>
      </c>
    </row>
    <row r="18" spans="1:3" ht="12">
      <c r="A18" t="s">
        <v>36</v>
      </c>
      <c r="B18" t="s">
        <v>55</v>
      </c>
      <c r="C18">
        <v>189.62</v>
      </c>
    </row>
    <row r="19" spans="1:3" ht="12">
      <c r="A19" t="s">
        <v>36</v>
      </c>
      <c r="B19" t="s">
        <v>55</v>
      </c>
      <c r="C19">
        <v>0</v>
      </c>
    </row>
    <row r="20" spans="1:3" ht="12">
      <c r="A20" t="s">
        <v>36</v>
      </c>
      <c r="B20" t="s">
        <v>55</v>
      </c>
      <c r="C20">
        <v>0</v>
      </c>
    </row>
    <row r="21" spans="1:3" ht="12">
      <c r="A21" t="s">
        <v>36</v>
      </c>
      <c r="B21" t="s">
        <v>55</v>
      </c>
      <c r="C21">
        <v>0</v>
      </c>
    </row>
    <row r="22" spans="1:3" ht="12">
      <c r="A22" t="s">
        <v>39</v>
      </c>
      <c r="B22" t="s">
        <v>53</v>
      </c>
      <c r="C22">
        <v>343</v>
      </c>
    </row>
    <row r="23" spans="1:3" ht="12">
      <c r="A23" t="s">
        <v>39</v>
      </c>
      <c r="B23" t="s">
        <v>53</v>
      </c>
      <c r="C23">
        <v>0</v>
      </c>
    </row>
    <row r="24" spans="1:3" ht="12">
      <c r="A24" t="s">
        <v>39</v>
      </c>
      <c r="B24" t="s">
        <v>53</v>
      </c>
      <c r="C24">
        <v>0</v>
      </c>
    </row>
    <row r="25" spans="1:3" ht="12">
      <c r="A25" t="s">
        <v>39</v>
      </c>
      <c r="B25" t="s">
        <v>53</v>
      </c>
      <c r="C25">
        <v>0</v>
      </c>
    </row>
    <row r="26" spans="1:3" ht="12">
      <c r="A26" t="s">
        <v>29</v>
      </c>
      <c r="B26" t="s">
        <v>41</v>
      </c>
      <c r="C26">
        <v>279.21</v>
      </c>
    </row>
    <row r="27" spans="1:3" ht="12">
      <c r="A27" t="s">
        <v>29</v>
      </c>
      <c r="B27" t="s">
        <v>41</v>
      </c>
      <c r="C27">
        <v>0</v>
      </c>
    </row>
    <row r="28" spans="1:3" ht="12">
      <c r="A28" t="s">
        <v>29</v>
      </c>
      <c r="B28" t="s">
        <v>41</v>
      </c>
      <c r="C28">
        <v>0</v>
      </c>
    </row>
    <row r="29" spans="1:3" ht="12">
      <c r="A29" t="s">
        <v>29</v>
      </c>
      <c r="B29" t="s">
        <v>41</v>
      </c>
      <c r="C29">
        <v>0</v>
      </c>
    </row>
    <row r="30" spans="1:3" ht="12">
      <c r="A30" t="s">
        <v>46</v>
      </c>
      <c r="C30">
        <v>550</v>
      </c>
    </row>
    <row r="31" spans="1:3" ht="12">
      <c r="A31" t="s">
        <v>46</v>
      </c>
      <c r="C31">
        <v>0</v>
      </c>
    </row>
    <row r="32" spans="1:3" ht="12">
      <c r="A32" t="s">
        <v>46</v>
      </c>
      <c r="C32">
        <v>0</v>
      </c>
    </row>
    <row r="33" spans="1:3" ht="12">
      <c r="A33" t="s">
        <v>46</v>
      </c>
      <c r="C33">
        <v>0</v>
      </c>
    </row>
    <row r="34" spans="1:3" ht="12">
      <c r="A34" t="s">
        <v>38</v>
      </c>
      <c r="B34" t="s">
        <v>48</v>
      </c>
      <c r="C34">
        <v>176.77</v>
      </c>
    </row>
    <row r="35" spans="1:3" ht="12">
      <c r="A35" t="s">
        <v>38</v>
      </c>
      <c r="B35" t="s">
        <v>48</v>
      </c>
      <c r="C35">
        <v>0</v>
      </c>
    </row>
    <row r="36" spans="1:3" ht="12">
      <c r="A36" t="s">
        <v>38</v>
      </c>
      <c r="B36" t="s">
        <v>48</v>
      </c>
      <c r="C36">
        <v>0</v>
      </c>
    </row>
    <row r="37" spans="1:3" ht="12">
      <c r="A37" t="s">
        <v>38</v>
      </c>
      <c r="B37" t="s">
        <v>48</v>
      </c>
      <c r="C37">
        <v>0</v>
      </c>
    </row>
    <row r="38" spans="1:3" ht="12">
      <c r="A38" t="s">
        <v>37</v>
      </c>
      <c r="B38" t="s">
        <v>57</v>
      </c>
      <c r="C38">
        <v>184.01</v>
      </c>
    </row>
    <row r="39" spans="1:3" ht="12">
      <c r="A39" t="s">
        <v>37</v>
      </c>
      <c r="B39" t="s">
        <v>57</v>
      </c>
      <c r="C39">
        <v>0</v>
      </c>
    </row>
    <row r="40" spans="1:3" ht="12">
      <c r="A40" t="s">
        <v>37</v>
      </c>
      <c r="B40" t="s">
        <v>57</v>
      </c>
      <c r="C40">
        <v>0</v>
      </c>
    </row>
    <row r="41" spans="1:3" ht="12">
      <c r="A41" t="s">
        <v>37</v>
      </c>
      <c r="B41" t="s">
        <v>57</v>
      </c>
      <c r="C41">
        <v>0</v>
      </c>
    </row>
    <row r="42" spans="1:3" ht="12">
      <c r="A42" t="s">
        <v>35</v>
      </c>
      <c r="B42" t="s">
        <v>51</v>
      </c>
      <c r="C42">
        <v>237.96</v>
      </c>
    </row>
    <row r="43" spans="1:3" ht="12">
      <c r="A43" t="s">
        <v>35</v>
      </c>
      <c r="B43" t="s">
        <v>51</v>
      </c>
      <c r="C43">
        <v>0</v>
      </c>
    </row>
    <row r="44" spans="1:3" ht="12">
      <c r="A44" t="s">
        <v>35</v>
      </c>
      <c r="B44" t="s">
        <v>51</v>
      </c>
      <c r="C44">
        <v>0</v>
      </c>
    </row>
    <row r="45" spans="1:3" ht="12">
      <c r="A45" t="s">
        <v>35</v>
      </c>
      <c r="B45" t="s">
        <v>51</v>
      </c>
      <c r="C45">
        <v>0</v>
      </c>
    </row>
    <row r="46" spans="1:3" ht="12">
      <c r="A46" t="s">
        <v>33</v>
      </c>
      <c r="B46" t="s">
        <v>50</v>
      </c>
      <c r="C46">
        <v>178.11</v>
      </c>
    </row>
    <row r="47" spans="1:3" ht="12">
      <c r="A47" t="s">
        <v>33</v>
      </c>
      <c r="B47" t="s">
        <v>50</v>
      </c>
      <c r="C47">
        <v>0</v>
      </c>
    </row>
    <row r="48" spans="1:3" ht="12">
      <c r="A48" t="s">
        <v>33</v>
      </c>
      <c r="B48" t="s">
        <v>50</v>
      </c>
      <c r="C48">
        <v>0</v>
      </c>
    </row>
    <row r="49" spans="1:3" ht="12">
      <c r="A49" t="s">
        <v>33</v>
      </c>
      <c r="B49" t="s">
        <v>50</v>
      </c>
      <c r="C49">
        <v>0</v>
      </c>
    </row>
    <row r="50" spans="1:3" ht="12">
      <c r="A50" t="s">
        <v>44</v>
      </c>
      <c r="B50" t="s">
        <v>49</v>
      </c>
      <c r="C50">
        <v>223.77</v>
      </c>
    </row>
    <row r="51" spans="1:3" ht="12">
      <c r="A51" t="s">
        <v>44</v>
      </c>
      <c r="B51" t="s">
        <v>49</v>
      </c>
      <c r="C51">
        <v>0</v>
      </c>
    </row>
    <row r="52" spans="1:3" ht="12">
      <c r="A52" t="s">
        <v>44</v>
      </c>
      <c r="B52" t="s">
        <v>49</v>
      </c>
      <c r="C52">
        <v>0</v>
      </c>
    </row>
    <row r="53" spans="1:3" ht="12">
      <c r="A53" t="s">
        <v>44</v>
      </c>
      <c r="B53" t="s">
        <v>49</v>
      </c>
      <c r="C53">
        <v>0</v>
      </c>
    </row>
    <row r="54" spans="1:3" ht="12">
      <c r="A54" t="s">
        <v>40</v>
      </c>
      <c r="B54" t="s">
        <v>47</v>
      </c>
      <c r="C54">
        <v>254.63</v>
      </c>
    </row>
    <row r="55" spans="1:3" ht="12">
      <c r="A55" t="s">
        <v>40</v>
      </c>
      <c r="B55" t="s">
        <v>47</v>
      </c>
      <c r="C55">
        <v>0</v>
      </c>
    </row>
    <row r="56" spans="1:3" ht="12">
      <c r="A56" t="s">
        <v>40</v>
      </c>
      <c r="B56" t="s">
        <v>47</v>
      </c>
      <c r="C56">
        <v>0</v>
      </c>
    </row>
    <row r="57" spans="1:3" ht="12">
      <c r="A57" t="s">
        <v>40</v>
      </c>
      <c r="B57" t="s">
        <v>47</v>
      </c>
      <c r="C5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35</v>
      </c>
      <c r="B2" t="s">
        <v>51</v>
      </c>
      <c r="C2">
        <v>0</v>
      </c>
    </row>
    <row r="3" spans="1:3" ht="12">
      <c r="A3" t="s">
        <v>35</v>
      </c>
      <c r="B3" t="s">
        <v>51</v>
      </c>
      <c r="C3">
        <v>0</v>
      </c>
    </row>
    <row r="4" spans="1:3" ht="12">
      <c r="A4" t="s">
        <v>35</v>
      </c>
      <c r="B4" t="s">
        <v>51</v>
      </c>
      <c r="C4">
        <v>58.35</v>
      </c>
    </row>
    <row r="5" spans="1:3" ht="12">
      <c r="A5" t="s">
        <v>35</v>
      </c>
      <c r="B5" t="s">
        <v>51</v>
      </c>
      <c r="C5">
        <v>0</v>
      </c>
    </row>
    <row r="6" spans="1:3" ht="12">
      <c r="A6" t="s">
        <v>33</v>
      </c>
      <c r="B6" t="s">
        <v>50</v>
      </c>
      <c r="C6">
        <v>0</v>
      </c>
    </row>
    <row r="7" spans="1:3" ht="12">
      <c r="A7" t="s">
        <v>33</v>
      </c>
      <c r="B7" t="s">
        <v>50</v>
      </c>
      <c r="C7">
        <v>0</v>
      </c>
    </row>
    <row r="8" spans="1:3" ht="12">
      <c r="A8" t="s">
        <v>33</v>
      </c>
      <c r="B8" t="s">
        <v>50</v>
      </c>
      <c r="C8">
        <v>96.21</v>
      </c>
    </row>
    <row r="9" spans="1:3" ht="12">
      <c r="A9" t="s">
        <v>33</v>
      </c>
      <c r="B9" t="s">
        <v>50</v>
      </c>
      <c r="C9">
        <v>0</v>
      </c>
    </row>
    <row r="10" spans="1:3" ht="12">
      <c r="A10" t="s">
        <v>34</v>
      </c>
      <c r="B10" t="s">
        <v>27</v>
      </c>
      <c r="C10">
        <v>109.29</v>
      </c>
    </row>
    <row r="11" spans="1:3" ht="12">
      <c r="A11" t="s">
        <v>34</v>
      </c>
      <c r="B11" t="s">
        <v>27</v>
      </c>
      <c r="C11">
        <v>0</v>
      </c>
    </row>
    <row r="12" spans="1:3" ht="12">
      <c r="A12" t="s">
        <v>34</v>
      </c>
      <c r="B12" t="s">
        <v>27</v>
      </c>
      <c r="C12">
        <v>0</v>
      </c>
    </row>
    <row r="13" spans="1:3" ht="12">
      <c r="A13" t="s">
        <v>34</v>
      </c>
      <c r="B13" t="s">
        <v>27</v>
      </c>
      <c r="C13">
        <v>0</v>
      </c>
    </row>
    <row r="14" spans="1:3" ht="12">
      <c r="A14" t="s">
        <v>37</v>
      </c>
      <c r="B14" t="s">
        <v>57</v>
      </c>
      <c r="C14">
        <v>0</v>
      </c>
    </row>
    <row r="15" spans="1:3" ht="12">
      <c r="A15" t="s">
        <v>37</v>
      </c>
      <c r="B15" t="s">
        <v>57</v>
      </c>
      <c r="C15">
        <v>65.95</v>
      </c>
    </row>
    <row r="16" spans="1:3" ht="12">
      <c r="A16" t="s">
        <v>37</v>
      </c>
      <c r="B16" t="s">
        <v>57</v>
      </c>
      <c r="C16">
        <v>0</v>
      </c>
    </row>
    <row r="17" spans="1:3" ht="12">
      <c r="A17" t="s">
        <v>37</v>
      </c>
      <c r="B17" t="s">
        <v>57</v>
      </c>
      <c r="C17">
        <v>0</v>
      </c>
    </row>
    <row r="18" spans="1:3" ht="12">
      <c r="A18" t="s">
        <v>40</v>
      </c>
      <c r="B18" t="s">
        <v>47</v>
      </c>
      <c r="C18">
        <v>0</v>
      </c>
    </row>
    <row r="19" spans="1:3" ht="12">
      <c r="A19" t="s">
        <v>40</v>
      </c>
      <c r="B19" t="s">
        <v>47</v>
      </c>
      <c r="C19">
        <v>0</v>
      </c>
    </row>
    <row r="20" spans="1:3" ht="12">
      <c r="A20" t="s">
        <v>40</v>
      </c>
      <c r="B20" t="s">
        <v>47</v>
      </c>
      <c r="C20">
        <v>87.35</v>
      </c>
    </row>
    <row r="21" spans="1:3" ht="12">
      <c r="A21" t="s">
        <v>40</v>
      </c>
      <c r="B21" t="s">
        <v>47</v>
      </c>
      <c r="C21">
        <v>0</v>
      </c>
    </row>
    <row r="22" spans="1:3" ht="12">
      <c r="A22" t="s">
        <v>39</v>
      </c>
      <c r="B22" t="s">
        <v>53</v>
      </c>
      <c r="C22">
        <v>0</v>
      </c>
    </row>
    <row r="23" spans="1:3" ht="12">
      <c r="A23" t="s">
        <v>39</v>
      </c>
      <c r="B23" t="s">
        <v>53</v>
      </c>
      <c r="C23">
        <v>83.37</v>
      </c>
    </row>
    <row r="24" spans="1:3" ht="12">
      <c r="A24" t="s">
        <v>39</v>
      </c>
      <c r="B24" t="s">
        <v>53</v>
      </c>
      <c r="C24">
        <v>0</v>
      </c>
    </row>
    <row r="25" spans="1:3" ht="12">
      <c r="A25" t="s">
        <v>39</v>
      </c>
      <c r="B25" t="s">
        <v>53</v>
      </c>
      <c r="C25">
        <v>0</v>
      </c>
    </row>
    <row r="26" spans="1:3" ht="12">
      <c r="A26" t="s">
        <v>43</v>
      </c>
      <c r="B26" t="s">
        <v>56</v>
      </c>
      <c r="C26">
        <v>0</v>
      </c>
    </row>
    <row r="27" spans="1:3" ht="12">
      <c r="A27" t="s">
        <v>43</v>
      </c>
      <c r="B27" t="s">
        <v>56</v>
      </c>
      <c r="C27">
        <v>0</v>
      </c>
    </row>
    <row r="28" spans="1:3" ht="12">
      <c r="A28" t="s">
        <v>43</v>
      </c>
      <c r="B28" t="s">
        <v>56</v>
      </c>
      <c r="C28">
        <v>0</v>
      </c>
    </row>
    <row r="29" spans="1:3" ht="12">
      <c r="A29" t="s">
        <v>43</v>
      </c>
      <c r="B29" t="s">
        <v>56</v>
      </c>
      <c r="C29">
        <v>62.23</v>
      </c>
    </row>
    <row r="30" spans="1:3" ht="12">
      <c r="A30" t="s">
        <v>42</v>
      </c>
      <c r="B30" t="s">
        <v>54</v>
      </c>
      <c r="C30">
        <v>0</v>
      </c>
    </row>
    <row r="31" spans="1:3" ht="12">
      <c r="A31" t="s">
        <v>42</v>
      </c>
      <c r="B31" t="s">
        <v>54</v>
      </c>
      <c r="C31">
        <v>0</v>
      </c>
    </row>
    <row r="32" spans="1:3" ht="12">
      <c r="A32" t="s">
        <v>42</v>
      </c>
      <c r="B32" t="s">
        <v>54</v>
      </c>
      <c r="C32">
        <v>0</v>
      </c>
    </row>
    <row r="33" spans="1:3" ht="12">
      <c r="A33" t="s">
        <v>42</v>
      </c>
      <c r="B33" t="s">
        <v>54</v>
      </c>
      <c r="C33">
        <v>40.21</v>
      </c>
    </row>
    <row r="34" spans="1:3" ht="12">
      <c r="A34" t="s">
        <v>38</v>
      </c>
      <c r="B34" t="s">
        <v>48</v>
      </c>
      <c r="C34">
        <v>0</v>
      </c>
    </row>
    <row r="35" spans="1:3" ht="12">
      <c r="A35" t="s">
        <v>38</v>
      </c>
      <c r="B35" t="s">
        <v>48</v>
      </c>
      <c r="C35">
        <v>0</v>
      </c>
    </row>
    <row r="36" spans="1:3" ht="12">
      <c r="A36" t="s">
        <v>38</v>
      </c>
      <c r="B36" t="s">
        <v>48</v>
      </c>
      <c r="C36">
        <v>101.13</v>
      </c>
    </row>
    <row r="37" spans="1:3" ht="12">
      <c r="A37" t="s">
        <v>38</v>
      </c>
      <c r="B37" t="s">
        <v>48</v>
      </c>
      <c r="C37">
        <v>0</v>
      </c>
    </row>
    <row r="38" spans="1:3" ht="12">
      <c r="A38" t="s">
        <v>45</v>
      </c>
      <c r="B38" t="s">
        <v>52</v>
      </c>
      <c r="C38">
        <v>93.61</v>
      </c>
    </row>
    <row r="39" spans="1:3" ht="12">
      <c r="A39" t="s">
        <v>45</v>
      </c>
      <c r="B39" t="s">
        <v>52</v>
      </c>
      <c r="C39">
        <v>0</v>
      </c>
    </row>
    <row r="40" spans="1:3" ht="12">
      <c r="A40" t="s">
        <v>45</v>
      </c>
      <c r="B40" t="s">
        <v>52</v>
      </c>
      <c r="C40">
        <v>0</v>
      </c>
    </row>
    <row r="41" spans="1:3" ht="12">
      <c r="A41" t="s">
        <v>45</v>
      </c>
      <c r="B41" t="s">
        <v>52</v>
      </c>
      <c r="C41">
        <v>0</v>
      </c>
    </row>
    <row r="42" spans="1:3" ht="12">
      <c r="A42" t="s">
        <v>36</v>
      </c>
      <c r="B42" t="s">
        <v>55</v>
      </c>
      <c r="C42">
        <v>84.74</v>
      </c>
    </row>
    <row r="43" spans="1:3" ht="12">
      <c r="A43" t="s">
        <v>36</v>
      </c>
      <c r="B43" t="s">
        <v>55</v>
      </c>
      <c r="C43">
        <v>0</v>
      </c>
    </row>
    <row r="44" spans="1:3" ht="12">
      <c r="A44" t="s">
        <v>36</v>
      </c>
      <c r="B44" t="s">
        <v>55</v>
      </c>
      <c r="C44">
        <v>0</v>
      </c>
    </row>
    <row r="45" spans="1:3" ht="12">
      <c r="A45" t="s">
        <v>36</v>
      </c>
      <c r="B45" t="s">
        <v>55</v>
      </c>
      <c r="C45">
        <v>0</v>
      </c>
    </row>
    <row r="46" spans="1:3" ht="12">
      <c r="A46" t="s">
        <v>44</v>
      </c>
      <c r="B46" t="s">
        <v>49</v>
      </c>
      <c r="C46">
        <v>0</v>
      </c>
    </row>
    <row r="47" spans="1:3" ht="12">
      <c r="A47" t="s">
        <v>44</v>
      </c>
      <c r="B47" t="s">
        <v>49</v>
      </c>
      <c r="C47">
        <v>0</v>
      </c>
    </row>
    <row r="48" spans="1:3" ht="12">
      <c r="A48" t="s">
        <v>44</v>
      </c>
      <c r="B48" t="s">
        <v>49</v>
      </c>
      <c r="C48">
        <v>0</v>
      </c>
    </row>
    <row r="49" spans="1:3" ht="12">
      <c r="A49" t="s">
        <v>44</v>
      </c>
      <c r="B49" t="s">
        <v>49</v>
      </c>
      <c r="C49">
        <v>58.16</v>
      </c>
    </row>
    <row r="50" spans="1:3" ht="12">
      <c r="A50" t="s">
        <v>29</v>
      </c>
      <c r="B50" t="s">
        <v>41</v>
      </c>
      <c r="C50">
        <v>0</v>
      </c>
    </row>
    <row r="51" spans="1:3" ht="12">
      <c r="A51" t="s">
        <v>29</v>
      </c>
      <c r="B51" t="s">
        <v>41</v>
      </c>
      <c r="C51">
        <v>42.13</v>
      </c>
    </row>
    <row r="52" spans="1:3" ht="12">
      <c r="A52" t="s">
        <v>29</v>
      </c>
      <c r="B52" t="s">
        <v>41</v>
      </c>
      <c r="C52">
        <v>0</v>
      </c>
    </row>
    <row r="53" spans="1:3" ht="12">
      <c r="A53" t="s">
        <v>29</v>
      </c>
      <c r="B53" t="s">
        <v>41</v>
      </c>
      <c r="C5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20.8515625" style="0" customWidth="1"/>
    <col min="3" max="4" width="4.8515625" style="0" customWidth="1"/>
    <col min="5" max="5" width="5.8515625" style="0" customWidth="1"/>
    <col min="6" max="6" width="10.8515625" style="0" customWidth="1"/>
    <col min="7" max="7" width="6.8515625" style="0" customWidth="1"/>
    <col min="8" max="8" width="5.8515625" style="0" customWidth="1"/>
    <col min="9" max="9" width="6.8515625" style="0" customWidth="1"/>
    <col min="10" max="10" width="7.8515625" style="0" customWidth="1"/>
    <col min="11" max="11" width="5.8515625" style="0" customWidth="1"/>
    <col min="12" max="13" width="6.8515625" style="0" customWidth="1"/>
    <col min="14" max="14" width="5.8515625" style="0" customWidth="1"/>
    <col min="15" max="16" width="6.8515625" style="0" customWidth="1"/>
    <col min="17" max="17" width="5.8515625" style="0" customWidth="1"/>
    <col min="18" max="19" width="6.8515625" style="0" customWidth="1"/>
    <col min="20" max="20" width="5.8515625" style="0" customWidth="1"/>
    <col min="21" max="22" width="6.8515625" style="0" customWidth="1"/>
    <col min="23" max="23" width="5.8515625" style="0" customWidth="1"/>
    <col min="24" max="25" width="6.8515625" style="0" customWidth="1"/>
    <col min="26" max="26" width="5.8515625" style="0" customWidth="1"/>
    <col min="27" max="28" width="6.8515625" style="0" customWidth="1"/>
    <col min="29" max="29" width="5.8515625" style="0" customWidth="1"/>
    <col min="30" max="31" width="6.8515625" style="0" customWidth="1"/>
    <col min="32" max="32" width="5.8515625" style="0" customWidth="1"/>
    <col min="33" max="34" width="6.8515625" style="0" customWidth="1"/>
    <col min="35" max="35" width="5.8515625" style="0" customWidth="1"/>
    <col min="36" max="36" width="6.8515625" style="0" customWidth="1"/>
  </cols>
  <sheetData>
    <row r="1" spans="1:36" s="15" customFormat="1" ht="15" customHeight="1">
      <c r="A1" s="14" t="s">
        <v>6</v>
      </c>
      <c r="B1" s="14" t="s">
        <v>0</v>
      </c>
      <c r="C1" s="14" t="s">
        <v>7</v>
      </c>
      <c r="D1" s="14" t="s">
        <v>8</v>
      </c>
      <c r="E1" s="14" t="s">
        <v>9</v>
      </c>
      <c r="F1" s="14" t="s">
        <v>10</v>
      </c>
      <c r="G1" s="31" t="s">
        <v>14</v>
      </c>
      <c r="H1" s="32"/>
      <c r="I1" s="32"/>
      <c r="J1" s="31" t="s">
        <v>15</v>
      </c>
      <c r="K1" s="32"/>
      <c r="L1" s="32"/>
      <c r="M1" s="31" t="s">
        <v>16</v>
      </c>
      <c r="N1" s="32"/>
      <c r="O1" s="32"/>
      <c r="P1" s="31" t="s">
        <v>13</v>
      </c>
      <c r="Q1" s="32"/>
      <c r="R1" s="32"/>
      <c r="S1" s="31" t="s">
        <v>18</v>
      </c>
      <c r="T1" s="32"/>
      <c r="U1" s="3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5" customFormat="1" ht="15" customHeight="1">
      <c r="A2" s="16"/>
      <c r="B2" s="17"/>
      <c r="C2" s="14"/>
      <c r="D2" s="14"/>
      <c r="E2" s="14" t="s">
        <v>11</v>
      </c>
      <c r="F2" s="14" t="s">
        <v>4</v>
      </c>
      <c r="G2" s="23" t="s">
        <v>2</v>
      </c>
      <c r="H2" s="8" t="s">
        <v>6</v>
      </c>
      <c r="I2" s="8" t="s">
        <v>4</v>
      </c>
      <c r="J2" s="23" t="s">
        <v>2</v>
      </c>
      <c r="K2" s="8" t="s">
        <v>6</v>
      </c>
      <c r="L2" s="8" t="s">
        <v>4</v>
      </c>
      <c r="M2" s="23" t="s">
        <v>2</v>
      </c>
      <c r="N2" s="8" t="s">
        <v>6</v>
      </c>
      <c r="O2" s="8" t="s">
        <v>4</v>
      </c>
      <c r="P2" s="23" t="s">
        <v>2</v>
      </c>
      <c r="Q2" s="8" t="s">
        <v>6</v>
      </c>
      <c r="R2" s="8" t="s">
        <v>4</v>
      </c>
      <c r="S2" s="23" t="s">
        <v>2</v>
      </c>
      <c r="T2" s="8" t="s">
        <v>6</v>
      </c>
      <c r="U2" s="8" t="s">
        <v>4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21" ht="15" customHeight="1">
      <c r="A3" s="12">
        <f>IF(F3,IF(F3=F2,A2,ROW()-2),"")</f>
        <v>1</v>
      </c>
      <c r="B3" t="s">
        <v>27</v>
      </c>
      <c r="C3" t="s">
        <v>25</v>
      </c>
      <c r="D3" t="s">
        <v>26</v>
      </c>
      <c r="E3">
        <v>8</v>
      </c>
      <c r="F3" s="8">
        <v>10.5</v>
      </c>
      <c r="G3" s="23">
        <v>325</v>
      </c>
      <c r="H3" s="8">
        <v>2</v>
      </c>
      <c r="I3" s="8">
        <v>2.5</v>
      </c>
      <c r="J3" s="23">
        <v>47</v>
      </c>
      <c r="K3" s="8">
        <v>1</v>
      </c>
      <c r="L3" s="8">
        <v>1</v>
      </c>
      <c r="M3" s="23">
        <v>277</v>
      </c>
      <c r="N3" s="8">
        <v>1</v>
      </c>
      <c r="O3" s="8">
        <v>1</v>
      </c>
      <c r="P3" s="23">
        <v>184.49</v>
      </c>
      <c r="Q3" s="8">
        <v>5</v>
      </c>
      <c r="R3" s="8">
        <v>5</v>
      </c>
      <c r="S3" s="23">
        <v>109.29</v>
      </c>
      <c r="T3" s="8">
        <v>1</v>
      </c>
      <c r="U3" s="8">
        <v>1</v>
      </c>
    </row>
    <row r="4" spans="1:21" ht="15" customHeight="1">
      <c r="A4" s="12">
        <f aca="true" t="shared" si="0" ref="A4:A15">IF(F4,IF(F4=F3,A3,ROW()-2),"")</f>
        <v>2</v>
      </c>
      <c r="B4" t="s">
        <v>48</v>
      </c>
      <c r="C4" t="s">
        <v>20</v>
      </c>
      <c r="D4" t="s">
        <v>21</v>
      </c>
      <c r="E4">
        <v>2</v>
      </c>
      <c r="F4" s="8">
        <v>12</v>
      </c>
      <c r="G4" s="23">
        <v>325</v>
      </c>
      <c r="H4" s="8">
        <v>2</v>
      </c>
      <c r="I4" s="8">
        <v>2.5</v>
      </c>
      <c r="J4" s="23">
        <v>38</v>
      </c>
      <c r="K4" s="8">
        <v>3</v>
      </c>
      <c r="L4" s="8">
        <v>3.5</v>
      </c>
      <c r="M4" s="23">
        <v>258</v>
      </c>
      <c r="N4" s="8">
        <v>2</v>
      </c>
      <c r="O4" s="8">
        <v>2</v>
      </c>
      <c r="P4" s="23">
        <v>176.77</v>
      </c>
      <c r="Q4" s="8">
        <v>2</v>
      </c>
      <c r="R4" s="8">
        <v>2</v>
      </c>
      <c r="S4" s="23">
        <v>101.13</v>
      </c>
      <c r="T4" s="8">
        <v>2</v>
      </c>
      <c r="U4" s="8">
        <v>2</v>
      </c>
    </row>
    <row r="5" spans="1:21" ht="15" customHeight="1">
      <c r="A5" s="12">
        <f t="shared" si="0"/>
        <v>3</v>
      </c>
      <c r="B5" t="s">
        <v>52</v>
      </c>
      <c r="C5" t="s">
        <v>23</v>
      </c>
      <c r="D5" t="s">
        <v>21</v>
      </c>
      <c r="E5">
        <v>6</v>
      </c>
      <c r="F5" s="8">
        <v>13</v>
      </c>
      <c r="G5" s="23">
        <v>326</v>
      </c>
      <c r="H5" s="8">
        <v>1</v>
      </c>
      <c r="I5" s="8">
        <v>1</v>
      </c>
      <c r="J5" s="23">
        <v>45</v>
      </c>
      <c r="K5" s="8">
        <v>2</v>
      </c>
      <c r="L5" s="8">
        <v>2</v>
      </c>
      <c r="M5" s="23">
        <v>247</v>
      </c>
      <c r="N5" s="8">
        <v>5</v>
      </c>
      <c r="O5" s="8">
        <v>5</v>
      </c>
      <c r="P5" s="23">
        <v>170.08</v>
      </c>
      <c r="Q5" s="8">
        <v>1</v>
      </c>
      <c r="R5" s="8">
        <v>1</v>
      </c>
      <c r="S5" s="23">
        <v>93.61</v>
      </c>
      <c r="T5" s="8">
        <v>4</v>
      </c>
      <c r="U5" s="8">
        <v>4</v>
      </c>
    </row>
    <row r="6" spans="1:21" ht="15" customHeight="1">
      <c r="A6" s="12">
        <f t="shared" si="0"/>
        <v>4</v>
      </c>
      <c r="B6" t="s">
        <v>50</v>
      </c>
      <c r="C6" t="s">
        <v>22</v>
      </c>
      <c r="D6" t="s">
        <v>21</v>
      </c>
      <c r="E6">
        <v>4</v>
      </c>
      <c r="F6" s="8">
        <v>16.5</v>
      </c>
      <c r="G6" s="23">
        <v>317</v>
      </c>
      <c r="H6" s="8">
        <v>4</v>
      </c>
      <c r="I6" s="8">
        <v>4</v>
      </c>
      <c r="J6" s="23">
        <v>38</v>
      </c>
      <c r="K6" s="8">
        <v>3</v>
      </c>
      <c r="L6" s="8">
        <v>3.5</v>
      </c>
      <c r="M6" s="23">
        <v>256</v>
      </c>
      <c r="N6" s="8">
        <v>3</v>
      </c>
      <c r="O6" s="8">
        <v>3</v>
      </c>
      <c r="P6" s="23">
        <v>178.11</v>
      </c>
      <c r="Q6" s="8">
        <v>3</v>
      </c>
      <c r="R6" s="8">
        <v>3</v>
      </c>
      <c r="S6" s="23">
        <v>96.21</v>
      </c>
      <c r="T6" s="8">
        <v>3</v>
      </c>
      <c r="U6" s="8">
        <v>3</v>
      </c>
    </row>
    <row r="7" spans="1:21" ht="15" customHeight="1">
      <c r="A7" s="12">
        <f t="shared" si="0"/>
        <v>5</v>
      </c>
      <c r="B7" t="s">
        <v>55</v>
      </c>
      <c r="C7" t="s">
        <v>23</v>
      </c>
      <c r="D7" t="s">
        <v>21</v>
      </c>
      <c r="E7">
        <v>10</v>
      </c>
      <c r="F7" s="8">
        <v>26.5</v>
      </c>
      <c r="G7" s="23">
        <v>297</v>
      </c>
      <c r="H7" s="8">
        <v>5</v>
      </c>
      <c r="I7" s="8">
        <v>5</v>
      </c>
      <c r="J7" s="23">
        <v>36</v>
      </c>
      <c r="K7" s="8">
        <v>5</v>
      </c>
      <c r="L7" s="8">
        <v>5.5</v>
      </c>
      <c r="M7" s="23">
        <v>248</v>
      </c>
      <c r="N7" s="8">
        <v>4</v>
      </c>
      <c r="O7" s="8">
        <v>4</v>
      </c>
      <c r="P7" s="23">
        <v>189.62</v>
      </c>
      <c r="Q7" s="8">
        <v>6</v>
      </c>
      <c r="R7" s="8">
        <v>6</v>
      </c>
      <c r="S7" s="23">
        <v>84.74</v>
      </c>
      <c r="T7" s="8">
        <v>6</v>
      </c>
      <c r="U7" s="8">
        <v>6</v>
      </c>
    </row>
    <row r="8" spans="1:21" ht="15" customHeight="1">
      <c r="A8" s="12">
        <f t="shared" si="0"/>
        <v>6</v>
      </c>
      <c r="B8" t="s">
        <v>57</v>
      </c>
      <c r="C8" t="s">
        <v>20</v>
      </c>
      <c r="D8" t="s">
        <v>21</v>
      </c>
      <c r="E8">
        <v>12</v>
      </c>
      <c r="F8" s="8">
        <v>33.5</v>
      </c>
      <c r="G8" s="23">
        <v>296</v>
      </c>
      <c r="H8" s="8">
        <v>6</v>
      </c>
      <c r="I8" s="8">
        <v>6</v>
      </c>
      <c r="J8" s="23">
        <v>36</v>
      </c>
      <c r="K8" s="8">
        <v>5</v>
      </c>
      <c r="L8" s="8">
        <v>5.5</v>
      </c>
      <c r="M8" s="23">
        <v>200</v>
      </c>
      <c r="N8" s="8">
        <v>10</v>
      </c>
      <c r="O8" s="8">
        <v>10</v>
      </c>
      <c r="P8" s="23">
        <v>184.01</v>
      </c>
      <c r="Q8" s="8">
        <v>4</v>
      </c>
      <c r="R8" s="8">
        <v>4</v>
      </c>
      <c r="S8" s="23">
        <v>65.95</v>
      </c>
      <c r="T8" s="8">
        <v>8</v>
      </c>
      <c r="U8" s="8">
        <v>8</v>
      </c>
    </row>
    <row r="9" spans="1:21" ht="15" customHeight="1">
      <c r="A9" s="12">
        <f t="shared" si="0"/>
        <v>7</v>
      </c>
      <c r="B9" t="s">
        <v>47</v>
      </c>
      <c r="C9" t="s">
        <v>28</v>
      </c>
      <c r="D9" t="s">
        <v>21</v>
      </c>
      <c r="E9">
        <v>1</v>
      </c>
      <c r="F9" s="8">
        <v>38.5</v>
      </c>
      <c r="G9" s="23">
        <v>280</v>
      </c>
      <c r="H9" s="8">
        <v>8</v>
      </c>
      <c r="I9" s="8">
        <v>8</v>
      </c>
      <c r="J9" s="23">
        <v>35</v>
      </c>
      <c r="K9" s="8">
        <v>7</v>
      </c>
      <c r="L9" s="8">
        <v>7.5</v>
      </c>
      <c r="M9" s="23">
        <v>214</v>
      </c>
      <c r="N9" s="8">
        <v>8</v>
      </c>
      <c r="O9" s="8">
        <v>8</v>
      </c>
      <c r="P9" s="23">
        <v>254.63</v>
      </c>
      <c r="Q9" s="8">
        <v>10</v>
      </c>
      <c r="R9" s="8">
        <v>10</v>
      </c>
      <c r="S9" s="23">
        <v>87.35</v>
      </c>
      <c r="T9" s="8">
        <v>5</v>
      </c>
      <c r="U9" s="8">
        <v>5</v>
      </c>
    </row>
    <row r="10" spans="1:21" ht="15" customHeight="1">
      <c r="A10" s="12">
        <f t="shared" si="0"/>
        <v>8</v>
      </c>
      <c r="B10" t="s">
        <v>53</v>
      </c>
      <c r="C10" t="s">
        <v>24</v>
      </c>
      <c r="D10" t="s">
        <v>21</v>
      </c>
      <c r="E10">
        <v>7</v>
      </c>
      <c r="F10" s="8">
        <v>43.5</v>
      </c>
      <c r="G10" s="23">
        <v>281</v>
      </c>
      <c r="H10" s="8">
        <v>7</v>
      </c>
      <c r="I10" s="8">
        <v>7</v>
      </c>
      <c r="J10" s="23">
        <v>35</v>
      </c>
      <c r="K10" s="8">
        <v>7</v>
      </c>
      <c r="L10" s="8">
        <v>7.5</v>
      </c>
      <c r="M10" s="23">
        <v>211</v>
      </c>
      <c r="N10" s="8">
        <v>9</v>
      </c>
      <c r="O10" s="8">
        <v>9</v>
      </c>
      <c r="P10" s="23">
        <v>343</v>
      </c>
      <c r="Q10" s="8">
        <v>13</v>
      </c>
      <c r="R10" s="8">
        <v>13</v>
      </c>
      <c r="S10" s="23">
        <v>83.37</v>
      </c>
      <c r="T10" s="8">
        <v>7</v>
      </c>
      <c r="U10" s="8">
        <v>7</v>
      </c>
    </row>
    <row r="11" spans="1:21" ht="15" customHeight="1">
      <c r="A11" s="12">
        <f t="shared" si="0"/>
        <v>9</v>
      </c>
      <c r="B11" t="s">
        <v>56</v>
      </c>
      <c r="C11" t="s">
        <v>28</v>
      </c>
      <c r="D11" t="s">
        <v>21</v>
      </c>
      <c r="E11">
        <v>11</v>
      </c>
      <c r="F11" s="8">
        <v>44</v>
      </c>
      <c r="G11" s="23">
        <v>246</v>
      </c>
      <c r="H11" s="8">
        <v>12</v>
      </c>
      <c r="I11" s="8">
        <v>12</v>
      </c>
      <c r="J11" s="23">
        <v>34</v>
      </c>
      <c r="K11" s="8">
        <v>9</v>
      </c>
      <c r="L11" s="8">
        <v>9</v>
      </c>
      <c r="M11" s="23">
        <v>225</v>
      </c>
      <c r="N11" s="8">
        <v>6</v>
      </c>
      <c r="O11" s="8">
        <v>6</v>
      </c>
      <c r="P11" s="23">
        <v>224.38</v>
      </c>
      <c r="Q11" s="8">
        <v>8</v>
      </c>
      <c r="R11" s="8">
        <v>8</v>
      </c>
      <c r="S11" s="23">
        <v>62.23</v>
      </c>
      <c r="T11" s="8">
        <v>9</v>
      </c>
      <c r="U11" s="8">
        <v>9</v>
      </c>
    </row>
    <row r="12" spans="1:21" ht="15" customHeight="1">
      <c r="A12" s="12">
        <f t="shared" si="0"/>
        <v>10</v>
      </c>
      <c r="B12" t="s">
        <v>54</v>
      </c>
      <c r="C12" t="s">
        <v>25</v>
      </c>
      <c r="D12" t="s">
        <v>26</v>
      </c>
      <c r="E12">
        <v>9</v>
      </c>
      <c r="F12" s="8">
        <v>50</v>
      </c>
      <c r="G12" s="23">
        <v>277</v>
      </c>
      <c r="H12" s="8">
        <v>9</v>
      </c>
      <c r="I12" s="8">
        <v>9</v>
      </c>
      <c r="J12" s="23">
        <v>29</v>
      </c>
      <c r="K12" s="8">
        <v>10</v>
      </c>
      <c r="L12" s="8">
        <v>10</v>
      </c>
      <c r="M12" s="23">
        <v>222</v>
      </c>
      <c r="N12" s="8">
        <v>7</v>
      </c>
      <c r="O12" s="8">
        <v>7</v>
      </c>
      <c r="P12" s="23">
        <v>264.68</v>
      </c>
      <c r="Q12" s="8">
        <v>11</v>
      </c>
      <c r="R12" s="8">
        <v>11</v>
      </c>
      <c r="S12" s="23">
        <v>40.21</v>
      </c>
      <c r="T12" s="8">
        <v>13</v>
      </c>
      <c r="U12" s="8">
        <v>13</v>
      </c>
    </row>
    <row r="13" spans="1:21" ht="15" customHeight="1">
      <c r="A13" s="12">
        <f t="shared" si="0"/>
        <v>11</v>
      </c>
      <c r="B13" t="s">
        <v>49</v>
      </c>
      <c r="C13" t="s">
        <v>20</v>
      </c>
      <c r="D13" t="s">
        <v>21</v>
      </c>
      <c r="E13">
        <v>3</v>
      </c>
      <c r="F13" s="8">
        <v>51</v>
      </c>
      <c r="G13" s="23">
        <v>253</v>
      </c>
      <c r="H13" s="8">
        <v>11</v>
      </c>
      <c r="I13" s="8">
        <v>11</v>
      </c>
      <c r="J13" s="23">
        <v>28</v>
      </c>
      <c r="K13" s="8">
        <v>11</v>
      </c>
      <c r="L13" s="8">
        <v>11</v>
      </c>
      <c r="M13" s="23">
        <v>194</v>
      </c>
      <c r="N13" s="8">
        <v>11</v>
      </c>
      <c r="O13" s="8">
        <v>11</v>
      </c>
      <c r="P13" s="23">
        <v>223.77</v>
      </c>
      <c r="Q13" s="8">
        <v>7</v>
      </c>
      <c r="R13" s="8">
        <v>7</v>
      </c>
      <c r="S13" s="23">
        <v>58.16</v>
      </c>
      <c r="T13" s="8">
        <v>11</v>
      </c>
      <c r="U13" s="8">
        <v>11</v>
      </c>
    </row>
    <row r="14" spans="1:21" ht="15" customHeight="1">
      <c r="A14" s="12">
        <f t="shared" si="0"/>
        <v>12</v>
      </c>
      <c r="B14" t="s">
        <v>51</v>
      </c>
      <c r="C14" t="s">
        <v>20</v>
      </c>
      <c r="D14" t="s">
        <v>21</v>
      </c>
      <c r="E14">
        <v>5</v>
      </c>
      <c r="F14" s="8">
        <v>53</v>
      </c>
      <c r="G14" s="23">
        <v>274</v>
      </c>
      <c r="H14" s="8">
        <v>10</v>
      </c>
      <c r="I14" s="8">
        <v>10</v>
      </c>
      <c r="J14" s="23">
        <v>25</v>
      </c>
      <c r="K14" s="8">
        <v>12</v>
      </c>
      <c r="L14" s="8">
        <v>12</v>
      </c>
      <c r="M14" s="23">
        <v>106</v>
      </c>
      <c r="N14" s="8">
        <v>12</v>
      </c>
      <c r="O14" s="8">
        <v>12</v>
      </c>
      <c r="P14" s="23">
        <v>237.96</v>
      </c>
      <c r="Q14" s="8">
        <v>9</v>
      </c>
      <c r="R14" s="8">
        <v>9</v>
      </c>
      <c r="S14" s="23">
        <v>58.35</v>
      </c>
      <c r="T14" s="8">
        <v>10</v>
      </c>
      <c r="U14" s="8">
        <v>10</v>
      </c>
    </row>
    <row r="15" spans="1:21" ht="15" customHeight="1">
      <c r="A15" s="12">
        <f t="shared" si="0"/>
        <v>13</v>
      </c>
      <c r="B15" t="s">
        <v>41</v>
      </c>
      <c r="C15" t="s">
        <v>23</v>
      </c>
      <c r="D15" t="s">
        <v>21</v>
      </c>
      <c r="E15">
        <v>13</v>
      </c>
      <c r="F15" s="8">
        <v>63</v>
      </c>
      <c r="G15" s="23">
        <v>170</v>
      </c>
      <c r="H15" s="8">
        <v>13</v>
      </c>
      <c r="I15" s="8">
        <v>13</v>
      </c>
      <c r="J15" s="23">
        <v>17</v>
      </c>
      <c r="K15" s="8">
        <v>13</v>
      </c>
      <c r="L15" s="8">
        <v>13</v>
      </c>
      <c r="M15" s="23">
        <v>76</v>
      </c>
      <c r="N15" s="8">
        <v>13</v>
      </c>
      <c r="O15" s="8">
        <v>13</v>
      </c>
      <c r="P15" s="23">
        <v>279.21</v>
      </c>
      <c r="Q15" s="8">
        <v>12</v>
      </c>
      <c r="R15" s="8">
        <v>12</v>
      </c>
      <c r="S15" s="23">
        <v>42.13</v>
      </c>
      <c r="T15" s="8">
        <v>12</v>
      </c>
      <c r="U15" s="8">
        <v>12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printOptions gridLines="1"/>
  <pageMargins left="0.787401575" right="0.787401575" top="0.984251969" bottom="0.984251969" header="0.511811023" footer="0.511811023"/>
  <pageSetup fitToHeight="0" horizontalDpi="300" verticalDpi="300" orientation="landscape" paperSize="9" scale="75" r:id="rId1"/>
  <headerFooter alignWithMargins="0">
    <oddHeader>&amp;L&amp;UFilter Settings&amp;U
Nationality: All
Category:    All&amp;C&amp;"Brush Script MT,Regular"&amp;26&amp;A&amp;R&amp;D</oddHeader>
    <oddFooter>&amp;L&amp;F&amp;Cpage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52</v>
      </c>
      <c r="C2" s="6">
        <v>6</v>
      </c>
      <c r="D2" s="7">
        <v>326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48</v>
      </c>
      <c r="C3" s="6">
        <v>2</v>
      </c>
      <c r="D3" s="7">
        <v>325</v>
      </c>
      <c r="E3" s="7">
        <v>2</v>
      </c>
      <c r="F3" s="7">
        <v>2.5</v>
      </c>
      <c r="P3" s="8"/>
    </row>
    <row r="4" spans="1:16" ht="13.5" customHeight="1">
      <c r="A4" s="1">
        <v>2</v>
      </c>
      <c r="B4" s="5" t="s">
        <v>27</v>
      </c>
      <c r="C4" s="6">
        <v>8</v>
      </c>
      <c r="D4" s="7">
        <v>325</v>
      </c>
      <c r="E4" s="7">
        <v>2</v>
      </c>
      <c r="F4" s="7">
        <v>2.5</v>
      </c>
      <c r="P4" s="8"/>
    </row>
    <row r="5" spans="1:16" ht="13.5" customHeight="1">
      <c r="A5" s="1">
        <v>4</v>
      </c>
      <c r="B5" s="5" t="s">
        <v>50</v>
      </c>
      <c r="C5" s="6">
        <v>4</v>
      </c>
      <c r="D5" s="7">
        <v>317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55</v>
      </c>
      <c r="C6" s="6">
        <v>10</v>
      </c>
      <c r="D6" s="7">
        <v>297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57</v>
      </c>
      <c r="C7" s="6">
        <v>12</v>
      </c>
      <c r="D7" s="7">
        <v>296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53</v>
      </c>
      <c r="C8" s="6">
        <v>7</v>
      </c>
      <c r="D8" s="7">
        <v>281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47</v>
      </c>
      <c r="C9" s="6">
        <v>1</v>
      </c>
      <c r="D9" s="7">
        <v>280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54</v>
      </c>
      <c r="C10" s="6">
        <v>9</v>
      </c>
      <c r="D10" s="7">
        <v>277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51</v>
      </c>
      <c r="C11" s="6">
        <v>5</v>
      </c>
      <c r="D11" s="7">
        <v>274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49</v>
      </c>
      <c r="C12" s="6">
        <v>3</v>
      </c>
      <c r="D12" s="7">
        <v>253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56</v>
      </c>
      <c r="C13" s="6">
        <v>11</v>
      </c>
      <c r="D13" s="7">
        <v>246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41</v>
      </c>
      <c r="C14" s="6">
        <v>13</v>
      </c>
      <c r="D14" s="7">
        <v>170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27</v>
      </c>
      <c r="C2" s="6">
        <v>8</v>
      </c>
      <c r="D2" s="7">
        <v>47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52</v>
      </c>
      <c r="C3" s="6">
        <v>6</v>
      </c>
      <c r="D3" s="7">
        <v>45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48</v>
      </c>
      <c r="C4" s="6">
        <v>2</v>
      </c>
      <c r="D4" s="7">
        <v>38</v>
      </c>
      <c r="E4" s="7">
        <v>3</v>
      </c>
      <c r="F4" s="7">
        <v>3.5</v>
      </c>
      <c r="P4" s="8"/>
    </row>
    <row r="5" spans="1:16" ht="13.5" customHeight="1">
      <c r="A5" s="1">
        <v>3</v>
      </c>
      <c r="B5" s="5" t="s">
        <v>50</v>
      </c>
      <c r="C5" s="6">
        <v>4</v>
      </c>
      <c r="D5" s="7">
        <v>38</v>
      </c>
      <c r="E5" s="7">
        <v>3</v>
      </c>
      <c r="F5" s="7">
        <v>3.5</v>
      </c>
      <c r="P5" s="8"/>
    </row>
    <row r="6" spans="1:16" ht="13.5" customHeight="1">
      <c r="A6" s="1">
        <v>5</v>
      </c>
      <c r="B6" s="5" t="s">
        <v>55</v>
      </c>
      <c r="C6" s="6">
        <v>10</v>
      </c>
      <c r="D6" s="7">
        <v>36</v>
      </c>
      <c r="E6" s="7">
        <v>5</v>
      </c>
      <c r="F6" s="7">
        <v>5.5</v>
      </c>
      <c r="P6" s="8"/>
    </row>
    <row r="7" spans="1:16" ht="13.5" customHeight="1">
      <c r="A7" s="1">
        <v>5</v>
      </c>
      <c r="B7" s="5" t="s">
        <v>57</v>
      </c>
      <c r="C7" s="6">
        <v>12</v>
      </c>
      <c r="D7" s="7">
        <v>36</v>
      </c>
      <c r="E7" s="7">
        <v>5</v>
      </c>
      <c r="F7" s="7">
        <v>5.5</v>
      </c>
      <c r="P7" s="8"/>
    </row>
    <row r="8" spans="1:16" ht="13.5" customHeight="1">
      <c r="A8" s="1">
        <v>7</v>
      </c>
      <c r="B8" s="5" t="s">
        <v>47</v>
      </c>
      <c r="C8" s="6">
        <v>1</v>
      </c>
      <c r="D8" s="7">
        <v>35</v>
      </c>
      <c r="E8" s="7">
        <v>7</v>
      </c>
      <c r="F8" s="7">
        <v>7.5</v>
      </c>
      <c r="P8" s="8"/>
    </row>
    <row r="9" spans="1:16" ht="13.5" customHeight="1">
      <c r="A9" s="1">
        <v>7</v>
      </c>
      <c r="B9" s="5" t="s">
        <v>53</v>
      </c>
      <c r="C9" s="6">
        <v>7</v>
      </c>
      <c r="D9" s="7">
        <v>35</v>
      </c>
      <c r="E9" s="7">
        <v>7</v>
      </c>
      <c r="F9" s="7">
        <v>7.5</v>
      </c>
      <c r="P9" s="8"/>
    </row>
    <row r="10" spans="1:16" ht="13.5" customHeight="1">
      <c r="A10" s="1">
        <v>9</v>
      </c>
      <c r="B10" s="5" t="s">
        <v>56</v>
      </c>
      <c r="C10" s="6">
        <v>11</v>
      </c>
      <c r="D10" s="7">
        <v>34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54</v>
      </c>
      <c r="C11" s="6">
        <v>9</v>
      </c>
      <c r="D11" s="7">
        <v>29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49</v>
      </c>
      <c r="C12" s="6">
        <v>3</v>
      </c>
      <c r="D12" s="7">
        <v>28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51</v>
      </c>
      <c r="C13" s="6">
        <v>5</v>
      </c>
      <c r="D13" s="7">
        <v>25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41</v>
      </c>
      <c r="C14" s="6">
        <v>13</v>
      </c>
      <c r="D14" s="7">
        <v>17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27</v>
      </c>
      <c r="C2" s="6">
        <v>8</v>
      </c>
      <c r="D2" s="7">
        <v>277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48</v>
      </c>
      <c r="C3" s="6">
        <v>2</v>
      </c>
      <c r="D3" s="7">
        <v>258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50</v>
      </c>
      <c r="C4" s="6">
        <v>4</v>
      </c>
      <c r="D4" s="7">
        <v>256</v>
      </c>
      <c r="E4" s="7">
        <v>3</v>
      </c>
      <c r="F4" s="7">
        <v>3</v>
      </c>
      <c r="P4" s="8"/>
    </row>
    <row r="5" spans="1:16" ht="13.5" customHeight="1">
      <c r="A5" s="1">
        <v>4</v>
      </c>
      <c r="B5" s="5" t="s">
        <v>55</v>
      </c>
      <c r="C5" s="6">
        <v>10</v>
      </c>
      <c r="D5" s="7">
        <v>248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52</v>
      </c>
      <c r="C6" s="6">
        <v>6</v>
      </c>
      <c r="D6" s="7">
        <v>247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56</v>
      </c>
      <c r="C7" s="6">
        <v>11</v>
      </c>
      <c r="D7" s="7">
        <v>225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54</v>
      </c>
      <c r="C8" s="6">
        <v>9</v>
      </c>
      <c r="D8" s="7">
        <v>222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47</v>
      </c>
      <c r="C9" s="6">
        <v>1</v>
      </c>
      <c r="D9" s="7">
        <v>214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53</v>
      </c>
      <c r="C10" s="6">
        <v>7</v>
      </c>
      <c r="D10" s="7">
        <v>211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57</v>
      </c>
      <c r="C11" s="6">
        <v>12</v>
      </c>
      <c r="D11" s="7">
        <v>200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49</v>
      </c>
      <c r="C12" s="6">
        <v>3</v>
      </c>
      <c r="D12" s="7">
        <v>194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51</v>
      </c>
      <c r="C13" s="6">
        <v>5</v>
      </c>
      <c r="D13" s="7">
        <v>106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41</v>
      </c>
      <c r="C14" s="6">
        <v>13</v>
      </c>
      <c r="D14" s="7">
        <v>76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52</v>
      </c>
      <c r="C2" s="6">
        <v>6</v>
      </c>
      <c r="D2" s="7">
        <v>170.08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48</v>
      </c>
      <c r="C3" s="6">
        <v>2</v>
      </c>
      <c r="D3" s="7">
        <v>176.77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50</v>
      </c>
      <c r="C4" s="6">
        <v>4</v>
      </c>
      <c r="D4" s="7">
        <v>178.11</v>
      </c>
      <c r="E4" s="7">
        <v>3</v>
      </c>
      <c r="F4" s="7">
        <v>3</v>
      </c>
      <c r="P4" s="8"/>
    </row>
    <row r="5" spans="1:16" ht="13.5" customHeight="1">
      <c r="A5" s="1">
        <v>4</v>
      </c>
      <c r="B5" s="5" t="s">
        <v>57</v>
      </c>
      <c r="C5" s="6">
        <v>12</v>
      </c>
      <c r="D5" s="7">
        <v>184.01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27</v>
      </c>
      <c r="C6" s="6">
        <v>8</v>
      </c>
      <c r="D6" s="7">
        <v>184.49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55</v>
      </c>
      <c r="C7" s="6">
        <v>10</v>
      </c>
      <c r="D7" s="7">
        <v>189.62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49</v>
      </c>
      <c r="C8" s="6">
        <v>3</v>
      </c>
      <c r="D8" s="7">
        <v>223.77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56</v>
      </c>
      <c r="C9" s="6">
        <v>11</v>
      </c>
      <c r="D9" s="7">
        <v>224.38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51</v>
      </c>
      <c r="C10" s="6">
        <v>5</v>
      </c>
      <c r="D10" s="7">
        <v>237.96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47</v>
      </c>
      <c r="C11" s="6">
        <v>1</v>
      </c>
      <c r="D11" s="7">
        <v>254.63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54</v>
      </c>
      <c r="C12" s="6">
        <v>9</v>
      </c>
      <c r="D12" s="7">
        <v>264.68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41</v>
      </c>
      <c r="C13" s="6">
        <v>13</v>
      </c>
      <c r="D13" s="7">
        <v>279.21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53</v>
      </c>
      <c r="C14" s="6">
        <v>7</v>
      </c>
      <c r="D14" s="7">
        <v>343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27</v>
      </c>
      <c r="C2" s="6">
        <v>8</v>
      </c>
      <c r="D2" s="7">
        <v>109.29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48</v>
      </c>
      <c r="C3" s="6">
        <v>2</v>
      </c>
      <c r="D3" s="7">
        <v>101.13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50</v>
      </c>
      <c r="C4" s="6">
        <v>4</v>
      </c>
      <c r="D4" s="7">
        <v>96.21</v>
      </c>
      <c r="E4" s="7">
        <v>3</v>
      </c>
      <c r="F4" s="7">
        <v>3</v>
      </c>
      <c r="P4" s="8"/>
    </row>
    <row r="5" spans="1:16" ht="13.5" customHeight="1">
      <c r="A5" s="1">
        <v>4</v>
      </c>
      <c r="B5" s="5" t="s">
        <v>52</v>
      </c>
      <c r="C5" s="6">
        <v>6</v>
      </c>
      <c r="D5" s="7">
        <v>93.61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47</v>
      </c>
      <c r="C6" s="6">
        <v>1</v>
      </c>
      <c r="D6" s="7">
        <v>87.35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55</v>
      </c>
      <c r="C7" s="6">
        <v>10</v>
      </c>
      <c r="D7" s="7">
        <v>84.74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53</v>
      </c>
      <c r="C8" s="6">
        <v>7</v>
      </c>
      <c r="D8" s="7">
        <v>83.37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57</v>
      </c>
      <c r="C9" s="6">
        <v>12</v>
      </c>
      <c r="D9" s="7">
        <v>65.95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56</v>
      </c>
      <c r="C10" s="6">
        <v>11</v>
      </c>
      <c r="D10" s="7">
        <v>62.23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51</v>
      </c>
      <c r="C11" s="6">
        <v>5</v>
      </c>
      <c r="D11" s="7">
        <v>58.35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49</v>
      </c>
      <c r="C12" s="6">
        <v>3</v>
      </c>
      <c r="D12" s="7">
        <v>58.16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41</v>
      </c>
      <c r="C13" s="6">
        <v>13</v>
      </c>
      <c r="D13" s="7">
        <v>42.13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54</v>
      </c>
      <c r="C14" s="6">
        <v>9</v>
      </c>
      <c r="D14" s="7">
        <v>40.21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A8"/>
  <sheetViews>
    <sheetView zoomScalePageLayoutView="0" workbookViewId="0" topLeftCell="A1">
      <selection activeCell="C4" sqref="C4:E13"/>
    </sheetView>
  </sheetViews>
  <sheetFormatPr defaultColWidth="8.8515625" defaultRowHeight="12.75"/>
  <sheetData>
    <row r="1" ht="12">
      <c r="AA1">
        <v>1</v>
      </c>
    </row>
    <row r="4" spans="4:5" ht="12">
      <c r="D4" t="s">
        <v>14</v>
      </c>
      <c r="E4" t="s">
        <v>4</v>
      </c>
    </row>
    <row r="5" spans="4:5" ht="12">
      <c r="D5" t="s">
        <v>15</v>
      </c>
      <c r="E5" t="s">
        <v>17</v>
      </c>
    </row>
    <row r="6" spans="4:5" ht="12">
      <c r="D6" t="s">
        <v>16</v>
      </c>
      <c r="E6" t="s">
        <v>4</v>
      </c>
    </row>
    <row r="7" spans="3:5" ht="12">
      <c r="C7">
        <v>3</v>
      </c>
      <c r="D7" t="s">
        <v>13</v>
      </c>
      <c r="E7" t="s">
        <v>19</v>
      </c>
    </row>
    <row r="8" spans="3:4" ht="12">
      <c r="C8">
        <v>2</v>
      </c>
      <c r="D8" t="s">
        <v>18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4" max="23" width="5.00390625" style="0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13" ht="12">
      <c r="A2" t="s">
        <v>33</v>
      </c>
      <c r="B2" t="s">
        <v>50</v>
      </c>
      <c r="C2">
        <f>SUM(D2:W2)</f>
        <v>82</v>
      </c>
      <c r="D2">
        <v>8</v>
      </c>
      <c r="E2">
        <v>6</v>
      </c>
      <c r="F2">
        <v>10</v>
      </c>
      <c r="G2">
        <v>6</v>
      </c>
      <c r="H2">
        <v>8</v>
      </c>
      <c r="I2">
        <v>8</v>
      </c>
      <c r="J2">
        <v>8</v>
      </c>
      <c r="K2">
        <v>9</v>
      </c>
      <c r="L2">
        <v>10</v>
      </c>
      <c r="M2">
        <v>9</v>
      </c>
    </row>
    <row r="3" spans="1:13" ht="12">
      <c r="A3" t="s">
        <v>33</v>
      </c>
      <c r="B3" t="s">
        <v>50</v>
      </c>
      <c r="C3">
        <f>SUM(D3:W3)</f>
        <v>79</v>
      </c>
      <c r="D3">
        <v>6</v>
      </c>
      <c r="E3">
        <v>8</v>
      </c>
      <c r="F3">
        <v>10</v>
      </c>
      <c r="G3">
        <v>8</v>
      </c>
      <c r="H3">
        <v>9</v>
      </c>
      <c r="I3">
        <v>6</v>
      </c>
      <c r="J3">
        <v>8</v>
      </c>
      <c r="K3">
        <v>8</v>
      </c>
      <c r="L3">
        <v>8</v>
      </c>
      <c r="M3">
        <v>8</v>
      </c>
    </row>
    <row r="4" spans="1:13" ht="12">
      <c r="A4" t="s">
        <v>34</v>
      </c>
      <c r="B4" t="s">
        <v>27</v>
      </c>
      <c r="C4">
        <f aca="true" t="shared" si="0" ref="C4:C53">SUM(D4:W4)</f>
        <v>87</v>
      </c>
      <c r="D4">
        <v>8</v>
      </c>
      <c r="E4">
        <v>10</v>
      </c>
      <c r="F4">
        <v>8</v>
      </c>
      <c r="G4">
        <v>10</v>
      </c>
      <c r="H4">
        <v>8</v>
      </c>
      <c r="I4">
        <v>10</v>
      </c>
      <c r="J4">
        <v>9</v>
      </c>
      <c r="K4">
        <v>8</v>
      </c>
      <c r="L4">
        <v>6</v>
      </c>
      <c r="M4">
        <v>10</v>
      </c>
    </row>
    <row r="5" spans="1:13" ht="12">
      <c r="A5" t="s">
        <v>34</v>
      </c>
      <c r="B5" t="s">
        <v>27</v>
      </c>
      <c r="C5">
        <f>SUM(D5:W5)</f>
        <v>91</v>
      </c>
      <c r="D5">
        <v>10</v>
      </c>
      <c r="E5">
        <v>9</v>
      </c>
      <c r="F5">
        <v>8</v>
      </c>
      <c r="G5">
        <v>10</v>
      </c>
      <c r="H5">
        <v>8</v>
      </c>
      <c r="I5">
        <v>9</v>
      </c>
      <c r="J5">
        <v>9</v>
      </c>
      <c r="K5">
        <v>10</v>
      </c>
      <c r="L5">
        <v>8</v>
      </c>
      <c r="M5">
        <v>10</v>
      </c>
    </row>
    <row r="6" spans="1:13" ht="12">
      <c r="A6" t="s">
        <v>35</v>
      </c>
      <c r="B6" t="s">
        <v>51</v>
      </c>
      <c r="C6">
        <f t="shared" si="0"/>
        <v>76</v>
      </c>
      <c r="D6">
        <v>9</v>
      </c>
      <c r="E6">
        <v>9</v>
      </c>
      <c r="F6">
        <v>9</v>
      </c>
      <c r="G6">
        <v>9</v>
      </c>
      <c r="H6">
        <v>8</v>
      </c>
      <c r="I6">
        <v>7</v>
      </c>
      <c r="J6">
        <v>8</v>
      </c>
      <c r="K6">
        <v>5</v>
      </c>
      <c r="L6">
        <v>6</v>
      </c>
      <c r="M6">
        <v>6</v>
      </c>
    </row>
    <row r="7" spans="1:13" ht="12">
      <c r="A7" t="s">
        <v>35</v>
      </c>
      <c r="B7" t="s">
        <v>51</v>
      </c>
      <c r="C7">
        <f>SUM(D7:W7)</f>
        <v>75</v>
      </c>
      <c r="D7">
        <v>8</v>
      </c>
      <c r="E7">
        <v>10</v>
      </c>
      <c r="F7">
        <v>10</v>
      </c>
      <c r="G7">
        <v>10</v>
      </c>
      <c r="H7">
        <v>5</v>
      </c>
      <c r="I7">
        <v>8</v>
      </c>
      <c r="J7">
        <v>4</v>
      </c>
      <c r="K7">
        <v>6</v>
      </c>
      <c r="L7">
        <v>6</v>
      </c>
      <c r="M7">
        <v>8</v>
      </c>
    </row>
    <row r="8" spans="1:13" ht="12">
      <c r="A8" t="s">
        <v>36</v>
      </c>
      <c r="B8" t="s">
        <v>55</v>
      </c>
      <c r="C8">
        <f t="shared" si="0"/>
        <v>84</v>
      </c>
      <c r="D8">
        <v>8</v>
      </c>
      <c r="E8">
        <v>8</v>
      </c>
      <c r="F8">
        <v>8</v>
      </c>
      <c r="G8">
        <v>8</v>
      </c>
      <c r="H8">
        <v>10</v>
      </c>
      <c r="I8">
        <v>10</v>
      </c>
      <c r="J8">
        <v>8</v>
      </c>
      <c r="K8">
        <v>6</v>
      </c>
      <c r="L8">
        <v>10</v>
      </c>
      <c r="M8">
        <v>8</v>
      </c>
    </row>
    <row r="9" spans="1:13" ht="12">
      <c r="A9" t="s">
        <v>36</v>
      </c>
      <c r="B9" t="s">
        <v>55</v>
      </c>
      <c r="C9">
        <f>SUM(D9:W9)</f>
        <v>82</v>
      </c>
      <c r="D9">
        <v>8</v>
      </c>
      <c r="E9">
        <v>8</v>
      </c>
      <c r="F9">
        <v>8</v>
      </c>
      <c r="G9">
        <v>8</v>
      </c>
      <c r="H9">
        <v>8</v>
      </c>
      <c r="I9">
        <v>8</v>
      </c>
      <c r="J9">
        <v>8</v>
      </c>
      <c r="K9">
        <v>10</v>
      </c>
      <c r="L9">
        <v>8</v>
      </c>
      <c r="M9">
        <v>8</v>
      </c>
    </row>
    <row r="10" spans="1:13" ht="12">
      <c r="A10" t="s">
        <v>37</v>
      </c>
      <c r="B10" t="s">
        <v>57</v>
      </c>
      <c r="C10">
        <f t="shared" si="0"/>
        <v>80</v>
      </c>
      <c r="D10">
        <v>8</v>
      </c>
      <c r="E10">
        <v>10</v>
      </c>
      <c r="F10">
        <v>8</v>
      </c>
      <c r="G10">
        <v>8</v>
      </c>
      <c r="H10">
        <v>10</v>
      </c>
      <c r="I10">
        <v>8</v>
      </c>
      <c r="J10">
        <v>6</v>
      </c>
      <c r="K10">
        <v>8</v>
      </c>
      <c r="L10">
        <v>8</v>
      </c>
      <c r="M10">
        <v>6</v>
      </c>
    </row>
    <row r="11" spans="1:13" ht="12">
      <c r="A11" t="s">
        <v>37</v>
      </c>
      <c r="B11" t="s">
        <v>57</v>
      </c>
      <c r="C11">
        <f>SUM(D11:W11)</f>
        <v>79</v>
      </c>
      <c r="D11">
        <v>10</v>
      </c>
      <c r="E11">
        <v>8</v>
      </c>
      <c r="F11">
        <v>6</v>
      </c>
      <c r="G11">
        <v>8</v>
      </c>
      <c r="H11">
        <v>10</v>
      </c>
      <c r="I11">
        <v>8</v>
      </c>
      <c r="J11">
        <v>6</v>
      </c>
      <c r="K11">
        <v>7</v>
      </c>
      <c r="L11">
        <v>8</v>
      </c>
      <c r="M11">
        <v>8</v>
      </c>
    </row>
    <row r="12" spans="1:13" ht="12">
      <c r="A12" t="s">
        <v>38</v>
      </c>
      <c r="B12" t="s">
        <v>48</v>
      </c>
      <c r="C12">
        <f t="shared" si="0"/>
        <v>81</v>
      </c>
      <c r="D12">
        <v>10</v>
      </c>
      <c r="E12">
        <v>8</v>
      </c>
      <c r="F12">
        <v>8</v>
      </c>
      <c r="G12">
        <v>9</v>
      </c>
      <c r="H12">
        <v>8</v>
      </c>
      <c r="I12">
        <v>10</v>
      </c>
      <c r="J12">
        <v>10</v>
      </c>
      <c r="K12">
        <v>9</v>
      </c>
      <c r="L12">
        <v>6</v>
      </c>
      <c r="M12">
        <v>3</v>
      </c>
    </row>
    <row r="13" spans="1:13" ht="12">
      <c r="A13" t="s">
        <v>38</v>
      </c>
      <c r="B13" t="s">
        <v>48</v>
      </c>
      <c r="C13">
        <f>SUM(D13:W13)</f>
        <v>77</v>
      </c>
      <c r="D13">
        <v>5</v>
      </c>
      <c r="E13">
        <v>8</v>
      </c>
      <c r="F13">
        <v>10</v>
      </c>
      <c r="G13">
        <v>8</v>
      </c>
      <c r="H13">
        <v>9</v>
      </c>
      <c r="I13">
        <v>8</v>
      </c>
      <c r="J13">
        <v>10</v>
      </c>
      <c r="K13">
        <v>6</v>
      </c>
      <c r="L13">
        <v>7</v>
      </c>
      <c r="M13">
        <v>6</v>
      </c>
    </row>
    <row r="14" spans="1:13" ht="12">
      <c r="A14" t="s">
        <v>39</v>
      </c>
      <c r="B14" t="s">
        <v>53</v>
      </c>
      <c r="C14">
        <f t="shared" si="0"/>
        <v>50</v>
      </c>
      <c r="D14">
        <v>7</v>
      </c>
      <c r="E14">
        <v>7</v>
      </c>
      <c r="F14">
        <v>10</v>
      </c>
      <c r="G14">
        <v>6</v>
      </c>
      <c r="H14">
        <v>4</v>
      </c>
      <c r="I14">
        <v>0</v>
      </c>
      <c r="J14">
        <v>0</v>
      </c>
      <c r="K14">
        <v>2</v>
      </c>
      <c r="L14">
        <v>7</v>
      </c>
      <c r="M14">
        <v>7</v>
      </c>
    </row>
    <row r="15" spans="1:13" ht="12">
      <c r="A15" t="s">
        <v>39</v>
      </c>
      <c r="B15" t="s">
        <v>53</v>
      </c>
      <c r="C15">
        <f>SUM(D15:W15)</f>
        <v>60</v>
      </c>
      <c r="D15">
        <v>7</v>
      </c>
      <c r="E15">
        <v>6</v>
      </c>
      <c r="F15">
        <v>10</v>
      </c>
      <c r="G15">
        <v>10</v>
      </c>
      <c r="H15">
        <v>2</v>
      </c>
      <c r="I15">
        <v>4</v>
      </c>
      <c r="J15">
        <v>6</v>
      </c>
      <c r="K15">
        <v>8</v>
      </c>
      <c r="L15">
        <v>3</v>
      </c>
      <c r="M15">
        <v>4</v>
      </c>
    </row>
    <row r="16" spans="1:13" ht="12">
      <c r="A16" t="s">
        <v>40</v>
      </c>
      <c r="B16" t="s">
        <v>47</v>
      </c>
      <c r="C16">
        <f t="shared" si="0"/>
        <v>51</v>
      </c>
      <c r="D16">
        <v>5</v>
      </c>
      <c r="E16">
        <v>2</v>
      </c>
      <c r="F16">
        <v>8</v>
      </c>
      <c r="G16">
        <v>3</v>
      </c>
      <c r="H16">
        <v>6</v>
      </c>
      <c r="I16">
        <v>6</v>
      </c>
      <c r="J16">
        <v>4</v>
      </c>
      <c r="K16">
        <v>3</v>
      </c>
      <c r="L16">
        <v>8</v>
      </c>
      <c r="M16">
        <v>6</v>
      </c>
    </row>
    <row r="17" spans="1:13" ht="12">
      <c r="A17" t="s">
        <v>40</v>
      </c>
      <c r="B17" t="s">
        <v>47</v>
      </c>
      <c r="C17">
        <f>SUM(D17:W17)</f>
        <v>73</v>
      </c>
      <c r="D17">
        <v>8</v>
      </c>
      <c r="E17">
        <v>10</v>
      </c>
      <c r="F17">
        <v>10</v>
      </c>
      <c r="G17">
        <v>7</v>
      </c>
      <c r="H17">
        <v>9</v>
      </c>
      <c r="I17">
        <v>8</v>
      </c>
      <c r="J17">
        <v>6</v>
      </c>
      <c r="K17">
        <v>6</v>
      </c>
      <c r="L17">
        <v>9</v>
      </c>
      <c r="M17">
        <v>0</v>
      </c>
    </row>
    <row r="18" spans="1:13" ht="12">
      <c r="A18" t="s">
        <v>29</v>
      </c>
      <c r="B18" t="s">
        <v>41</v>
      </c>
      <c r="C18">
        <f t="shared" si="0"/>
        <v>38</v>
      </c>
      <c r="D18">
        <v>6</v>
      </c>
      <c r="E18">
        <v>0</v>
      </c>
      <c r="F18">
        <v>4</v>
      </c>
      <c r="G18">
        <v>4</v>
      </c>
      <c r="H18">
        <v>1</v>
      </c>
      <c r="I18">
        <v>8</v>
      </c>
      <c r="J18">
        <v>4</v>
      </c>
      <c r="K18">
        <v>6</v>
      </c>
      <c r="L18">
        <v>0</v>
      </c>
      <c r="M18">
        <v>5</v>
      </c>
    </row>
    <row r="19" spans="1:13" ht="12">
      <c r="A19" t="s">
        <v>29</v>
      </c>
      <c r="B19" t="s">
        <v>41</v>
      </c>
      <c r="C19">
        <f t="shared" si="0"/>
        <v>50</v>
      </c>
      <c r="D19">
        <v>8</v>
      </c>
      <c r="E19">
        <v>6</v>
      </c>
      <c r="F19">
        <v>0</v>
      </c>
      <c r="G19">
        <v>10</v>
      </c>
      <c r="H19">
        <v>2</v>
      </c>
      <c r="I19">
        <v>8</v>
      </c>
      <c r="J19">
        <v>0</v>
      </c>
      <c r="K19">
        <v>4</v>
      </c>
      <c r="L19">
        <v>4</v>
      </c>
      <c r="M19">
        <v>8</v>
      </c>
    </row>
    <row r="20" spans="1:13" ht="12">
      <c r="A20" t="s">
        <v>42</v>
      </c>
      <c r="B20" t="s">
        <v>54</v>
      </c>
      <c r="C20">
        <f t="shared" si="0"/>
        <v>66</v>
      </c>
      <c r="D20">
        <v>4</v>
      </c>
      <c r="E20">
        <v>6</v>
      </c>
      <c r="F20">
        <v>8</v>
      </c>
      <c r="G20">
        <v>5</v>
      </c>
      <c r="H20">
        <v>4</v>
      </c>
      <c r="I20">
        <v>6</v>
      </c>
      <c r="J20">
        <v>10</v>
      </c>
      <c r="K20">
        <v>8</v>
      </c>
      <c r="L20">
        <v>7</v>
      </c>
      <c r="M20">
        <v>8</v>
      </c>
    </row>
    <row r="21" spans="1:13" ht="12">
      <c r="A21" t="s">
        <v>42</v>
      </c>
      <c r="B21" t="s">
        <v>54</v>
      </c>
      <c r="C21">
        <f>SUM(D21:W21)</f>
        <v>76</v>
      </c>
      <c r="D21">
        <v>4</v>
      </c>
      <c r="E21">
        <v>8</v>
      </c>
      <c r="F21">
        <v>4</v>
      </c>
      <c r="G21">
        <v>8</v>
      </c>
      <c r="H21">
        <v>7</v>
      </c>
      <c r="I21">
        <v>10</v>
      </c>
      <c r="J21">
        <v>8</v>
      </c>
      <c r="K21">
        <v>9</v>
      </c>
      <c r="L21">
        <v>8</v>
      </c>
      <c r="M21">
        <v>10</v>
      </c>
    </row>
    <row r="22" spans="1:13" ht="12">
      <c r="A22" t="s">
        <v>38</v>
      </c>
      <c r="B22" t="s">
        <v>48</v>
      </c>
      <c r="C22">
        <f t="shared" si="0"/>
        <v>89</v>
      </c>
      <c r="D22">
        <v>10</v>
      </c>
      <c r="E22">
        <v>10</v>
      </c>
      <c r="F22">
        <v>6</v>
      </c>
      <c r="G22">
        <v>10</v>
      </c>
      <c r="H22">
        <v>10</v>
      </c>
      <c r="I22">
        <v>9</v>
      </c>
      <c r="J22">
        <v>8</v>
      </c>
      <c r="K22">
        <v>8</v>
      </c>
      <c r="L22">
        <v>8</v>
      </c>
      <c r="M22">
        <v>10</v>
      </c>
    </row>
    <row r="23" spans="1:13" ht="12">
      <c r="A23" t="s">
        <v>38</v>
      </c>
      <c r="B23" t="s">
        <v>48</v>
      </c>
      <c r="C23">
        <f>SUM(D23:W23)</f>
        <v>78</v>
      </c>
      <c r="D23">
        <v>10</v>
      </c>
      <c r="E23">
        <v>10</v>
      </c>
      <c r="F23">
        <v>6</v>
      </c>
      <c r="G23">
        <v>6</v>
      </c>
      <c r="H23">
        <v>6</v>
      </c>
      <c r="I23">
        <v>8</v>
      </c>
      <c r="J23">
        <v>8</v>
      </c>
      <c r="K23">
        <v>8</v>
      </c>
      <c r="L23">
        <v>8</v>
      </c>
      <c r="M23">
        <v>8</v>
      </c>
    </row>
    <row r="24" spans="1:13" ht="12">
      <c r="A24" t="s">
        <v>43</v>
      </c>
      <c r="B24" t="s">
        <v>56</v>
      </c>
      <c r="C24">
        <f t="shared" si="0"/>
        <v>78</v>
      </c>
      <c r="D24">
        <v>6</v>
      </c>
      <c r="E24">
        <v>8</v>
      </c>
      <c r="F24">
        <v>10</v>
      </c>
      <c r="G24">
        <v>8</v>
      </c>
      <c r="H24">
        <v>8</v>
      </c>
      <c r="I24">
        <v>8</v>
      </c>
      <c r="J24">
        <v>8</v>
      </c>
      <c r="K24">
        <v>8</v>
      </c>
      <c r="L24">
        <v>8</v>
      </c>
      <c r="M24">
        <v>6</v>
      </c>
    </row>
    <row r="25" spans="1:13" ht="12">
      <c r="A25" t="s">
        <v>43</v>
      </c>
      <c r="B25" t="s">
        <v>56</v>
      </c>
      <c r="C25">
        <f>SUM(D25:W25)</f>
        <v>80</v>
      </c>
      <c r="D25">
        <v>8</v>
      </c>
      <c r="E25">
        <v>8</v>
      </c>
      <c r="F25">
        <v>10</v>
      </c>
      <c r="G25">
        <v>10</v>
      </c>
      <c r="H25">
        <v>6</v>
      </c>
      <c r="I25">
        <v>10</v>
      </c>
      <c r="J25">
        <v>6</v>
      </c>
      <c r="K25">
        <v>6</v>
      </c>
      <c r="L25">
        <v>8</v>
      </c>
      <c r="M25">
        <v>8</v>
      </c>
    </row>
    <row r="26" spans="1:13" ht="12">
      <c r="A26" t="s">
        <v>40</v>
      </c>
      <c r="B26" t="s">
        <v>47</v>
      </c>
      <c r="C26">
        <f t="shared" si="0"/>
        <v>71</v>
      </c>
      <c r="D26">
        <v>6</v>
      </c>
      <c r="E26">
        <v>6</v>
      </c>
      <c r="F26">
        <v>8</v>
      </c>
      <c r="G26">
        <v>8</v>
      </c>
      <c r="H26">
        <v>8</v>
      </c>
      <c r="I26">
        <v>8</v>
      </c>
      <c r="J26">
        <v>6</v>
      </c>
      <c r="K26">
        <v>7</v>
      </c>
      <c r="L26">
        <v>8</v>
      </c>
      <c r="M26">
        <v>6</v>
      </c>
    </row>
    <row r="27" spans="1:13" ht="12">
      <c r="A27" t="s">
        <v>40</v>
      </c>
      <c r="B27" t="s">
        <v>47</v>
      </c>
      <c r="C27">
        <f t="shared" si="0"/>
        <v>85</v>
      </c>
      <c r="D27">
        <v>10</v>
      </c>
      <c r="E27">
        <v>9</v>
      </c>
      <c r="F27">
        <v>8</v>
      </c>
      <c r="G27">
        <v>8</v>
      </c>
      <c r="H27">
        <v>8</v>
      </c>
      <c r="I27">
        <v>7</v>
      </c>
      <c r="J27">
        <v>10</v>
      </c>
      <c r="K27">
        <v>8</v>
      </c>
      <c r="L27">
        <v>8</v>
      </c>
      <c r="M27">
        <v>9</v>
      </c>
    </row>
    <row r="28" spans="1:13" ht="12">
      <c r="A28" t="s">
        <v>33</v>
      </c>
      <c r="B28" t="s">
        <v>50</v>
      </c>
      <c r="C28">
        <f t="shared" si="0"/>
        <v>78</v>
      </c>
      <c r="D28">
        <v>8</v>
      </c>
      <c r="E28">
        <v>8</v>
      </c>
      <c r="F28">
        <v>4</v>
      </c>
      <c r="G28">
        <v>8</v>
      </c>
      <c r="H28">
        <v>8</v>
      </c>
      <c r="I28">
        <v>8</v>
      </c>
      <c r="J28">
        <v>7</v>
      </c>
      <c r="K28">
        <v>10</v>
      </c>
      <c r="L28">
        <v>9</v>
      </c>
      <c r="M28">
        <v>8</v>
      </c>
    </row>
    <row r="29" spans="1:13" ht="12">
      <c r="A29" t="s">
        <v>33</v>
      </c>
      <c r="B29" t="s">
        <v>50</v>
      </c>
      <c r="C29">
        <f t="shared" si="0"/>
        <v>78</v>
      </c>
      <c r="D29">
        <v>10</v>
      </c>
      <c r="E29">
        <v>8</v>
      </c>
      <c r="F29">
        <v>6</v>
      </c>
      <c r="G29">
        <v>9</v>
      </c>
      <c r="H29">
        <v>6</v>
      </c>
      <c r="I29">
        <v>4</v>
      </c>
      <c r="J29">
        <v>8</v>
      </c>
      <c r="K29">
        <v>9</v>
      </c>
      <c r="L29">
        <v>10</v>
      </c>
      <c r="M29">
        <v>8</v>
      </c>
    </row>
    <row r="30" spans="1:13" ht="12">
      <c r="A30" t="s">
        <v>44</v>
      </c>
      <c r="B30" t="s">
        <v>49</v>
      </c>
      <c r="C30">
        <f t="shared" si="0"/>
        <v>64</v>
      </c>
      <c r="D30">
        <v>6</v>
      </c>
      <c r="E30">
        <v>0</v>
      </c>
      <c r="F30">
        <v>8</v>
      </c>
      <c r="G30">
        <v>10</v>
      </c>
      <c r="H30">
        <v>8</v>
      </c>
      <c r="I30">
        <v>6</v>
      </c>
      <c r="J30">
        <v>6</v>
      </c>
      <c r="K30">
        <v>6</v>
      </c>
      <c r="L30">
        <v>10</v>
      </c>
      <c r="M30">
        <v>4</v>
      </c>
    </row>
    <row r="31" spans="1:13" ht="12">
      <c r="A31" t="s">
        <v>44</v>
      </c>
      <c r="B31" t="s">
        <v>49</v>
      </c>
      <c r="C31">
        <f t="shared" si="0"/>
        <v>64</v>
      </c>
      <c r="D31">
        <v>10</v>
      </c>
      <c r="E31">
        <v>0</v>
      </c>
      <c r="F31">
        <v>6</v>
      </c>
      <c r="G31">
        <v>8</v>
      </c>
      <c r="H31">
        <v>5</v>
      </c>
      <c r="I31">
        <v>2</v>
      </c>
      <c r="J31">
        <v>8</v>
      </c>
      <c r="K31">
        <v>9</v>
      </c>
      <c r="L31">
        <v>8</v>
      </c>
      <c r="M31">
        <v>8</v>
      </c>
    </row>
    <row r="32" spans="1:13" ht="12">
      <c r="A32" t="s">
        <v>35</v>
      </c>
      <c r="B32" t="s">
        <v>51</v>
      </c>
      <c r="C32">
        <f t="shared" si="0"/>
        <v>56</v>
      </c>
      <c r="D32">
        <v>2</v>
      </c>
      <c r="E32">
        <v>6</v>
      </c>
      <c r="F32">
        <v>4</v>
      </c>
      <c r="G32">
        <v>4</v>
      </c>
      <c r="H32">
        <v>4</v>
      </c>
      <c r="I32">
        <v>0</v>
      </c>
      <c r="J32">
        <v>10</v>
      </c>
      <c r="K32">
        <v>8</v>
      </c>
      <c r="L32">
        <v>10</v>
      </c>
      <c r="M32">
        <v>8</v>
      </c>
    </row>
    <row r="33" spans="1:13" ht="12">
      <c r="A33" t="s">
        <v>35</v>
      </c>
      <c r="B33" t="s">
        <v>51</v>
      </c>
      <c r="C33">
        <f t="shared" si="0"/>
        <v>67</v>
      </c>
      <c r="D33">
        <v>7</v>
      </c>
      <c r="E33">
        <v>10</v>
      </c>
      <c r="F33">
        <v>6</v>
      </c>
      <c r="G33">
        <v>4</v>
      </c>
      <c r="H33">
        <v>8</v>
      </c>
      <c r="I33">
        <v>4</v>
      </c>
      <c r="J33">
        <v>6</v>
      </c>
      <c r="K33">
        <v>8</v>
      </c>
      <c r="L33">
        <v>6</v>
      </c>
      <c r="M33">
        <v>8</v>
      </c>
    </row>
    <row r="34" spans="1:13" ht="12">
      <c r="A34" t="s">
        <v>45</v>
      </c>
      <c r="B34" t="s">
        <v>52</v>
      </c>
      <c r="C34">
        <f t="shared" si="0"/>
        <v>84</v>
      </c>
      <c r="D34">
        <v>7</v>
      </c>
      <c r="E34">
        <v>6</v>
      </c>
      <c r="F34">
        <v>8</v>
      </c>
      <c r="G34">
        <v>8</v>
      </c>
      <c r="H34">
        <v>10</v>
      </c>
      <c r="I34">
        <v>8</v>
      </c>
      <c r="J34">
        <v>8</v>
      </c>
      <c r="K34">
        <v>9</v>
      </c>
      <c r="L34">
        <v>10</v>
      </c>
      <c r="M34">
        <v>10</v>
      </c>
    </row>
    <row r="35" spans="1:13" ht="12">
      <c r="A35" t="s">
        <v>45</v>
      </c>
      <c r="B35" t="s">
        <v>52</v>
      </c>
      <c r="C35">
        <f t="shared" si="0"/>
        <v>70</v>
      </c>
      <c r="D35">
        <v>4</v>
      </c>
      <c r="E35">
        <v>6</v>
      </c>
      <c r="F35">
        <v>8</v>
      </c>
      <c r="G35">
        <v>8</v>
      </c>
      <c r="H35">
        <v>8</v>
      </c>
      <c r="I35">
        <v>8</v>
      </c>
      <c r="J35">
        <v>4</v>
      </c>
      <c r="K35">
        <v>6</v>
      </c>
      <c r="L35">
        <v>10</v>
      </c>
      <c r="M35">
        <v>8</v>
      </c>
    </row>
    <row r="36" spans="1:13" ht="12">
      <c r="A36" t="s">
        <v>37</v>
      </c>
      <c r="B36" t="s">
        <v>57</v>
      </c>
      <c r="C36">
        <f t="shared" si="0"/>
        <v>80</v>
      </c>
      <c r="D36">
        <v>10</v>
      </c>
      <c r="E36">
        <v>0</v>
      </c>
      <c r="F36">
        <v>9</v>
      </c>
      <c r="G36">
        <v>8</v>
      </c>
      <c r="H36">
        <v>8</v>
      </c>
      <c r="I36">
        <v>10</v>
      </c>
      <c r="J36">
        <v>10</v>
      </c>
      <c r="K36">
        <v>8</v>
      </c>
      <c r="L36">
        <v>7</v>
      </c>
      <c r="M36">
        <v>10</v>
      </c>
    </row>
    <row r="37" spans="1:13" ht="12">
      <c r="A37" t="s">
        <v>37</v>
      </c>
      <c r="B37" t="s">
        <v>57</v>
      </c>
      <c r="C37">
        <f t="shared" si="0"/>
        <v>57</v>
      </c>
      <c r="D37">
        <v>6</v>
      </c>
      <c r="E37">
        <v>9</v>
      </c>
      <c r="F37">
        <v>8</v>
      </c>
      <c r="G37">
        <v>10</v>
      </c>
      <c r="H37">
        <v>6</v>
      </c>
      <c r="I37">
        <v>4</v>
      </c>
      <c r="J37">
        <v>6</v>
      </c>
      <c r="K37">
        <v>2</v>
      </c>
      <c r="L37">
        <v>2</v>
      </c>
      <c r="M37">
        <v>4</v>
      </c>
    </row>
    <row r="38" spans="1:13" ht="12">
      <c r="A38" t="s">
        <v>44</v>
      </c>
      <c r="B38" t="s">
        <v>49</v>
      </c>
      <c r="C38">
        <f t="shared" si="0"/>
        <v>52</v>
      </c>
      <c r="D38">
        <v>8</v>
      </c>
      <c r="E38">
        <v>6</v>
      </c>
      <c r="F38">
        <v>2</v>
      </c>
      <c r="G38">
        <v>6</v>
      </c>
      <c r="H38">
        <v>2</v>
      </c>
      <c r="I38">
        <v>0</v>
      </c>
      <c r="J38">
        <v>6</v>
      </c>
      <c r="K38">
        <v>4</v>
      </c>
      <c r="L38">
        <v>10</v>
      </c>
      <c r="M38">
        <v>8</v>
      </c>
    </row>
    <row r="39" spans="1:13" ht="12">
      <c r="A39" t="s">
        <v>44</v>
      </c>
      <c r="B39" t="s">
        <v>49</v>
      </c>
      <c r="C39">
        <f t="shared" si="0"/>
        <v>73</v>
      </c>
      <c r="D39">
        <v>10</v>
      </c>
      <c r="E39">
        <v>8</v>
      </c>
      <c r="F39">
        <v>5</v>
      </c>
      <c r="G39">
        <v>7</v>
      </c>
      <c r="H39">
        <v>9</v>
      </c>
      <c r="I39">
        <v>0</v>
      </c>
      <c r="J39">
        <v>6</v>
      </c>
      <c r="K39">
        <v>10</v>
      </c>
      <c r="L39">
        <v>10</v>
      </c>
      <c r="M39">
        <v>8</v>
      </c>
    </row>
    <row r="40" spans="1:13" ht="12">
      <c r="A40" t="s">
        <v>39</v>
      </c>
      <c r="B40" t="s">
        <v>53</v>
      </c>
      <c r="C40">
        <f t="shared" si="0"/>
        <v>78</v>
      </c>
      <c r="D40">
        <v>6</v>
      </c>
      <c r="E40">
        <v>5</v>
      </c>
      <c r="F40">
        <v>8</v>
      </c>
      <c r="G40">
        <v>7</v>
      </c>
      <c r="H40">
        <v>9</v>
      </c>
      <c r="I40">
        <v>8</v>
      </c>
      <c r="J40">
        <v>10</v>
      </c>
      <c r="K40">
        <v>9</v>
      </c>
      <c r="L40">
        <v>8</v>
      </c>
      <c r="M40">
        <v>8</v>
      </c>
    </row>
    <row r="41" spans="1:13" ht="12">
      <c r="A41" t="s">
        <v>39</v>
      </c>
      <c r="B41" t="s">
        <v>53</v>
      </c>
      <c r="C41">
        <f t="shared" si="0"/>
        <v>93</v>
      </c>
      <c r="D41">
        <v>10</v>
      </c>
      <c r="E41">
        <v>8</v>
      </c>
      <c r="F41">
        <v>10</v>
      </c>
      <c r="G41">
        <v>10</v>
      </c>
      <c r="H41">
        <v>10</v>
      </c>
      <c r="I41">
        <v>10</v>
      </c>
      <c r="J41">
        <v>8</v>
      </c>
      <c r="K41">
        <v>9</v>
      </c>
      <c r="L41">
        <v>8</v>
      </c>
      <c r="M41">
        <v>10</v>
      </c>
    </row>
    <row r="42" spans="1:13" ht="12">
      <c r="A42" t="s">
        <v>45</v>
      </c>
      <c r="B42" t="s">
        <v>52</v>
      </c>
      <c r="C42">
        <f t="shared" si="0"/>
        <v>86</v>
      </c>
      <c r="D42">
        <v>9</v>
      </c>
      <c r="E42">
        <v>10</v>
      </c>
      <c r="F42">
        <v>7</v>
      </c>
      <c r="G42">
        <v>6</v>
      </c>
      <c r="H42">
        <v>10</v>
      </c>
      <c r="I42">
        <v>10</v>
      </c>
      <c r="J42">
        <v>8</v>
      </c>
      <c r="K42">
        <v>10</v>
      </c>
      <c r="L42">
        <v>8</v>
      </c>
      <c r="M42">
        <v>8</v>
      </c>
    </row>
    <row r="43" spans="1:13" ht="12">
      <c r="A43" t="s">
        <v>45</v>
      </c>
      <c r="B43" t="s">
        <v>52</v>
      </c>
      <c r="C43">
        <f t="shared" si="0"/>
        <v>86</v>
      </c>
      <c r="D43">
        <v>9</v>
      </c>
      <c r="E43">
        <v>10</v>
      </c>
      <c r="F43">
        <v>7</v>
      </c>
      <c r="G43">
        <v>6</v>
      </c>
      <c r="H43">
        <v>10</v>
      </c>
      <c r="I43">
        <v>10</v>
      </c>
      <c r="J43">
        <v>8</v>
      </c>
      <c r="K43">
        <v>10</v>
      </c>
      <c r="L43">
        <v>8</v>
      </c>
      <c r="M43">
        <v>8</v>
      </c>
    </row>
    <row r="44" spans="1:13" ht="12">
      <c r="A44" t="s">
        <v>42</v>
      </c>
      <c r="B44" t="s">
        <v>54</v>
      </c>
      <c r="C44">
        <f t="shared" si="0"/>
        <v>82</v>
      </c>
      <c r="D44">
        <v>6</v>
      </c>
      <c r="E44">
        <v>8</v>
      </c>
      <c r="F44">
        <v>8</v>
      </c>
      <c r="G44">
        <v>8</v>
      </c>
      <c r="H44">
        <v>10</v>
      </c>
      <c r="I44">
        <v>10</v>
      </c>
      <c r="J44">
        <v>8</v>
      </c>
      <c r="K44">
        <v>8</v>
      </c>
      <c r="L44">
        <v>6</v>
      </c>
      <c r="M44">
        <v>10</v>
      </c>
    </row>
    <row r="45" spans="1:13" ht="12">
      <c r="A45" t="s">
        <v>42</v>
      </c>
      <c r="B45" t="s">
        <v>54</v>
      </c>
      <c r="C45">
        <f t="shared" si="0"/>
        <v>53</v>
      </c>
      <c r="D45">
        <v>2</v>
      </c>
      <c r="E45">
        <v>8</v>
      </c>
      <c r="F45">
        <v>4</v>
      </c>
      <c r="G45">
        <v>10</v>
      </c>
      <c r="H45">
        <v>5</v>
      </c>
      <c r="I45">
        <v>4</v>
      </c>
      <c r="J45">
        <v>5</v>
      </c>
      <c r="K45">
        <v>0</v>
      </c>
      <c r="L45">
        <v>8</v>
      </c>
      <c r="M45">
        <v>7</v>
      </c>
    </row>
    <row r="46" spans="1:13" ht="12">
      <c r="A46" t="s">
        <v>34</v>
      </c>
      <c r="B46" t="s">
        <v>27</v>
      </c>
      <c r="C46">
        <f>SUM(D46:W46)</f>
        <v>79</v>
      </c>
      <c r="D46">
        <v>10</v>
      </c>
      <c r="E46">
        <v>10</v>
      </c>
      <c r="F46">
        <v>4</v>
      </c>
      <c r="G46">
        <v>8</v>
      </c>
      <c r="H46">
        <v>6</v>
      </c>
      <c r="I46">
        <v>9</v>
      </c>
      <c r="J46">
        <v>10</v>
      </c>
      <c r="K46">
        <v>8</v>
      </c>
      <c r="L46">
        <v>8</v>
      </c>
      <c r="M46">
        <v>6</v>
      </c>
    </row>
    <row r="47" spans="1:13" ht="12">
      <c r="A47" t="s">
        <v>34</v>
      </c>
      <c r="B47" t="s">
        <v>27</v>
      </c>
      <c r="C47">
        <f t="shared" si="0"/>
        <v>68</v>
      </c>
      <c r="D47">
        <v>6</v>
      </c>
      <c r="E47">
        <v>8</v>
      </c>
      <c r="F47">
        <v>7</v>
      </c>
      <c r="G47">
        <v>6</v>
      </c>
      <c r="H47">
        <v>8</v>
      </c>
      <c r="I47">
        <v>10</v>
      </c>
      <c r="J47">
        <v>10</v>
      </c>
      <c r="K47">
        <v>6</v>
      </c>
      <c r="L47">
        <v>2</v>
      </c>
      <c r="M47">
        <v>5</v>
      </c>
    </row>
    <row r="48" spans="1:13" ht="12">
      <c r="A48" t="s">
        <v>43</v>
      </c>
      <c r="B48" t="s">
        <v>56</v>
      </c>
      <c r="C48">
        <f t="shared" si="0"/>
        <v>57</v>
      </c>
      <c r="D48">
        <v>4</v>
      </c>
      <c r="E48">
        <v>10</v>
      </c>
      <c r="F48">
        <v>4</v>
      </c>
      <c r="G48">
        <v>10</v>
      </c>
      <c r="H48">
        <v>2</v>
      </c>
      <c r="I48">
        <v>4</v>
      </c>
      <c r="J48">
        <v>5</v>
      </c>
      <c r="K48">
        <v>8</v>
      </c>
      <c r="L48">
        <v>4</v>
      </c>
      <c r="M48">
        <v>6</v>
      </c>
    </row>
    <row r="49" spans="1:13" ht="12">
      <c r="A49" t="s">
        <v>43</v>
      </c>
      <c r="B49" t="s">
        <v>56</v>
      </c>
      <c r="C49">
        <f t="shared" si="0"/>
        <v>31</v>
      </c>
      <c r="D49">
        <v>6</v>
      </c>
      <c r="E49">
        <v>0</v>
      </c>
      <c r="F49">
        <v>1</v>
      </c>
      <c r="G49">
        <v>0</v>
      </c>
      <c r="H49">
        <v>8</v>
      </c>
      <c r="I49">
        <v>5</v>
      </c>
      <c r="J49">
        <v>6</v>
      </c>
      <c r="K49">
        <v>1</v>
      </c>
      <c r="L49">
        <v>0</v>
      </c>
      <c r="M49">
        <v>4</v>
      </c>
    </row>
    <row r="50" spans="1:13" ht="12">
      <c r="A50" t="s">
        <v>36</v>
      </c>
      <c r="B50" t="s">
        <v>55</v>
      </c>
      <c r="C50">
        <f t="shared" si="0"/>
        <v>73</v>
      </c>
      <c r="D50">
        <v>8</v>
      </c>
      <c r="E50">
        <v>10</v>
      </c>
      <c r="F50">
        <v>7</v>
      </c>
      <c r="G50">
        <v>6</v>
      </c>
      <c r="H50">
        <v>10</v>
      </c>
      <c r="I50">
        <v>6</v>
      </c>
      <c r="J50">
        <v>6</v>
      </c>
      <c r="K50">
        <v>6</v>
      </c>
      <c r="L50">
        <v>8</v>
      </c>
      <c r="M50">
        <v>6</v>
      </c>
    </row>
    <row r="51" spans="1:13" ht="12">
      <c r="A51" t="s">
        <v>36</v>
      </c>
      <c r="B51" t="s">
        <v>55</v>
      </c>
      <c r="C51">
        <f t="shared" si="0"/>
        <v>58</v>
      </c>
      <c r="D51">
        <v>3</v>
      </c>
      <c r="E51">
        <v>9</v>
      </c>
      <c r="F51">
        <v>10</v>
      </c>
      <c r="G51">
        <v>7</v>
      </c>
      <c r="H51">
        <v>4</v>
      </c>
      <c r="I51">
        <v>0</v>
      </c>
      <c r="J51">
        <v>4</v>
      </c>
      <c r="K51">
        <v>8</v>
      </c>
      <c r="L51">
        <v>5</v>
      </c>
      <c r="M51">
        <v>8</v>
      </c>
    </row>
    <row r="52" spans="1:13" ht="12">
      <c r="A52" t="s">
        <v>29</v>
      </c>
      <c r="B52" t="s">
        <v>41</v>
      </c>
      <c r="C52">
        <f t="shared" si="0"/>
        <v>50</v>
      </c>
      <c r="D52">
        <v>10</v>
      </c>
      <c r="E52">
        <v>3</v>
      </c>
      <c r="F52">
        <v>0</v>
      </c>
      <c r="G52">
        <v>6</v>
      </c>
      <c r="H52">
        <v>5</v>
      </c>
      <c r="I52">
        <v>6</v>
      </c>
      <c r="J52">
        <v>4</v>
      </c>
      <c r="K52">
        <v>2</v>
      </c>
      <c r="L52">
        <v>6</v>
      </c>
      <c r="M52">
        <v>8</v>
      </c>
    </row>
    <row r="53" spans="1:13" ht="12">
      <c r="A53" t="s">
        <v>29</v>
      </c>
      <c r="B53" t="s">
        <v>41</v>
      </c>
      <c r="C53">
        <f t="shared" si="0"/>
        <v>32</v>
      </c>
      <c r="D53">
        <v>0</v>
      </c>
      <c r="E53">
        <v>0</v>
      </c>
      <c r="F53">
        <v>0</v>
      </c>
      <c r="G53">
        <v>8</v>
      </c>
      <c r="H53">
        <v>10</v>
      </c>
      <c r="I53">
        <v>0</v>
      </c>
      <c r="J53">
        <v>8</v>
      </c>
      <c r="K53">
        <v>0</v>
      </c>
      <c r="L53">
        <v>0</v>
      </c>
      <c r="M53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pgg_home</dc:creator>
  <cp:keywords/>
  <dc:description/>
  <cp:lastModifiedBy>olivier</cp:lastModifiedBy>
  <cp:lastPrinted>2016-07-23T18:13:16Z</cp:lastPrinted>
  <dcterms:created xsi:type="dcterms:W3CDTF">2010-05-21T06:31:42Z</dcterms:created>
  <dcterms:modified xsi:type="dcterms:W3CDTF">2022-10-25T18:27:00Z</dcterms:modified>
  <cp:category/>
  <cp:version/>
  <cp:contentType/>
  <cp:contentStatus/>
</cp:coreProperties>
</file>